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13"/>
  </bookViews>
  <sheets>
    <sheet name="лист3" sheetId="28" r:id="rId1"/>
    <sheet name="лист4" sheetId="29" r:id="rId2"/>
    <sheet name="1" sheetId="30" r:id="rId3"/>
    <sheet name="2" sheetId="31" r:id="rId4"/>
    <sheet name="3" sheetId="32" r:id="rId5"/>
    <sheet name="4" sheetId="33" r:id="rId6"/>
    <sheet name="5" sheetId="34" r:id="rId7"/>
    <sheet name="6" sheetId="35" r:id="rId8"/>
    <sheet name="7" sheetId="36" r:id="rId9"/>
    <sheet name="8" sheetId="37" r:id="rId10"/>
    <sheet name="9" sheetId="38" r:id="rId11"/>
    <sheet name="10" sheetId="39" r:id="rId12"/>
    <sheet name="11" sheetId="40" r:id="rId13"/>
    <sheet name="12" sheetId="41" r:id="rId14"/>
    <sheet name="Лист1" sheetId="42" r:id="rId15"/>
  </sheets>
  <calcPr calcId="145621"/>
</workbook>
</file>

<file path=xl/calcChain.xml><?xml version="1.0" encoding="utf-8"?>
<calcChain xmlns="http://schemas.openxmlformats.org/spreadsheetml/2006/main">
  <c r="H16" i="42" l="1"/>
  <c r="F16" i="42"/>
  <c r="D16" i="42"/>
  <c r="B16" i="42"/>
  <c r="H15" i="42"/>
  <c r="F15" i="42"/>
  <c r="D15" i="42"/>
  <c r="B15" i="42"/>
  <c r="W80" i="38"/>
  <c r="V30" i="40" l="1"/>
  <c r="W30" i="40"/>
  <c r="W77" i="39"/>
  <c r="R77" i="39"/>
  <c r="P77" i="39"/>
  <c r="O77" i="39"/>
  <c r="S77" i="39" s="1"/>
  <c r="M77" i="39"/>
  <c r="V77" i="39" s="1"/>
  <c r="V33" i="38"/>
  <c r="W33" i="38"/>
  <c r="V77" i="37"/>
  <c r="W77" i="37"/>
  <c r="V30" i="37"/>
  <c r="W30" i="37"/>
  <c r="V33" i="34"/>
  <c r="W33" i="34"/>
  <c r="V82" i="33"/>
  <c r="W82" i="33"/>
  <c r="S82" i="33"/>
  <c r="R82" i="33"/>
  <c r="P82" i="33"/>
  <c r="O82" i="33"/>
  <c r="M82" i="33"/>
  <c r="V33" i="32"/>
  <c r="W33" i="32"/>
  <c r="V78" i="31"/>
  <c r="W78" i="31"/>
  <c r="V32" i="30"/>
  <c r="W29" i="41" l="1"/>
  <c r="W30" i="41"/>
  <c r="W31" i="41"/>
  <c r="W32" i="41"/>
  <c r="V29" i="41"/>
  <c r="V30" i="41"/>
  <c r="V31" i="41"/>
  <c r="V32" i="41"/>
  <c r="W81" i="40"/>
  <c r="V80" i="40"/>
  <c r="W80" i="40"/>
  <c r="W29" i="40"/>
  <c r="V29" i="40"/>
  <c r="W77" i="38"/>
  <c r="W78" i="38"/>
  <c r="W79" i="38"/>
  <c r="V77" i="38"/>
  <c r="V78" i="38"/>
  <c r="V79" i="38"/>
  <c r="W81" i="36"/>
  <c r="V81" i="36"/>
  <c r="V72" i="36"/>
  <c r="W72" i="36"/>
  <c r="W31" i="35"/>
  <c r="V31" i="35"/>
  <c r="W76" i="32" l="1"/>
  <c r="V76" i="32"/>
  <c r="W32" i="31"/>
  <c r="V32" i="31"/>
  <c r="W35" i="36" l="1"/>
  <c r="W36" i="36"/>
  <c r="V35" i="36"/>
  <c r="V36" i="36"/>
  <c r="W32" i="32"/>
  <c r="V32" i="32"/>
  <c r="F146" i="29" l="1"/>
  <c r="G146" i="29"/>
  <c r="H146" i="29"/>
  <c r="P62" i="39" l="1"/>
  <c r="W62" i="39" s="1"/>
  <c r="M62" i="39"/>
  <c r="V62" i="39" s="1"/>
  <c r="P80" i="39"/>
  <c r="W80" i="39" s="1"/>
  <c r="M80" i="39"/>
  <c r="O80" i="39" s="1"/>
  <c r="P65" i="33"/>
  <c r="W65" i="33" s="1"/>
  <c r="M65" i="33"/>
  <c r="V65" i="33" s="1"/>
  <c r="V80" i="39" l="1"/>
  <c r="R80" i="39"/>
  <c r="S80" i="39" s="1"/>
  <c r="O65" i="33"/>
  <c r="R65" i="33"/>
  <c r="O62" i="39"/>
  <c r="R62" i="39"/>
  <c r="P18" i="33"/>
  <c r="W18" i="33" s="1"/>
  <c r="M18" i="33"/>
  <c r="V18" i="33" s="1"/>
  <c r="O18" i="33" l="1"/>
  <c r="R18" i="33"/>
  <c r="S62" i="39"/>
  <c r="S65" i="33"/>
  <c r="Z264" i="28"/>
  <c r="S18" i="33" l="1"/>
  <c r="AC56" i="28"/>
  <c r="AE56" i="28"/>
  <c r="AK56" i="28"/>
  <c r="Z56" i="28"/>
  <c r="AG56" i="28"/>
  <c r="AI56" i="28"/>
  <c r="AL264" i="28"/>
  <c r="AK264" i="28"/>
  <c r="AJ264" i="28"/>
  <c r="AI264" i="28"/>
  <c r="AH264" i="28"/>
  <c r="AG264" i="28"/>
  <c r="AF264" i="28"/>
  <c r="AE264" i="28"/>
  <c r="AC264" i="28"/>
  <c r="AB264" i="28"/>
  <c r="AA264" i="28"/>
  <c r="AL255" i="28"/>
  <c r="AK255" i="28"/>
  <c r="AJ255" i="28"/>
  <c r="AI255" i="28"/>
  <c r="AH255" i="28"/>
  <c r="AG255" i="28"/>
  <c r="AF255" i="28"/>
  <c r="AE255" i="28"/>
  <c r="AC255" i="28"/>
  <c r="AB255" i="28"/>
  <c r="AA255" i="28"/>
  <c r="Z255" i="28"/>
  <c r="AL243" i="28"/>
  <c r="AK243" i="28"/>
  <c r="AJ243" i="28"/>
  <c r="AI243" i="28"/>
  <c r="AH243" i="28"/>
  <c r="AG243" i="28"/>
  <c r="AF243" i="28"/>
  <c r="AE243" i="28"/>
  <c r="AC243" i="28"/>
  <c r="AB243" i="28"/>
  <c r="AA243" i="28"/>
  <c r="Z243" i="28"/>
  <c r="AL234" i="28"/>
  <c r="AL244" i="28" s="1"/>
  <c r="AK234" i="28"/>
  <c r="AK244" i="28" s="1"/>
  <c r="AJ234" i="28"/>
  <c r="AI234" i="28"/>
  <c r="AI244" i="28" s="1"/>
  <c r="AH234" i="28"/>
  <c r="AG234" i="28"/>
  <c r="AG244" i="28" s="1"/>
  <c r="AF234" i="28"/>
  <c r="AF244" i="28" s="1"/>
  <c r="AE234" i="28"/>
  <c r="AE244" i="28" s="1"/>
  <c r="AC234" i="28"/>
  <c r="AB234" i="28"/>
  <c r="AB244" i="28" s="1"/>
  <c r="AA234" i="28"/>
  <c r="Z234" i="28"/>
  <c r="Z244" i="28" s="1"/>
  <c r="AL223" i="28"/>
  <c r="AK223" i="28"/>
  <c r="AJ223" i="28"/>
  <c r="AI223" i="28"/>
  <c r="AH223" i="28"/>
  <c r="AG223" i="28"/>
  <c r="AF223" i="28"/>
  <c r="AE223" i="28"/>
  <c r="AC223" i="28"/>
  <c r="AB223" i="28"/>
  <c r="AA223" i="28"/>
  <c r="Z223" i="28"/>
  <c r="AL214" i="28"/>
  <c r="AL224" i="28" s="1"/>
  <c r="AK214" i="28"/>
  <c r="AK224" i="28" s="1"/>
  <c r="AJ214" i="28"/>
  <c r="AJ224" i="28" s="1"/>
  <c r="AI214" i="28"/>
  <c r="AI224" i="28" s="1"/>
  <c r="AH214" i="28"/>
  <c r="AH224" i="28" s="1"/>
  <c r="AG214" i="28"/>
  <c r="AG224" i="28" s="1"/>
  <c r="AF214" i="28"/>
  <c r="AE214" i="28"/>
  <c r="AE224" i="28" s="1"/>
  <c r="AC214" i="28"/>
  <c r="AC224" i="28" s="1"/>
  <c r="AB214" i="28"/>
  <c r="AB224" i="28" s="1"/>
  <c r="AA214" i="28"/>
  <c r="Z214" i="28"/>
  <c r="Z224" i="28" s="1"/>
  <c r="AL202" i="28"/>
  <c r="AK202" i="28"/>
  <c r="AJ202" i="28"/>
  <c r="AI202" i="28"/>
  <c r="AH202" i="28"/>
  <c r="AG202" i="28"/>
  <c r="AF202" i="28"/>
  <c r="AE202" i="28"/>
  <c r="AC202" i="28"/>
  <c r="AB202" i="28"/>
  <c r="AA202" i="28"/>
  <c r="Z202" i="28"/>
  <c r="AL193" i="28"/>
  <c r="AL203" i="28" s="1"/>
  <c r="AK193" i="28"/>
  <c r="AK203" i="28" s="1"/>
  <c r="AJ193" i="28"/>
  <c r="AJ203" i="28" s="1"/>
  <c r="AI193" i="28"/>
  <c r="AI203" i="28" s="1"/>
  <c r="AH193" i="28"/>
  <c r="AH203" i="28" s="1"/>
  <c r="AG193" i="28"/>
  <c r="AG203" i="28" s="1"/>
  <c r="AF193" i="28"/>
  <c r="AF203" i="28" s="1"/>
  <c r="AE193" i="28"/>
  <c r="AE203" i="28" s="1"/>
  <c r="AC193" i="28"/>
  <c r="AC203" i="28" s="1"/>
  <c r="AB193" i="28"/>
  <c r="AB203" i="28" s="1"/>
  <c r="AA193" i="28"/>
  <c r="AA203" i="28" s="1"/>
  <c r="Z193" i="28"/>
  <c r="Z203" i="28" s="1"/>
  <c r="AL182" i="28"/>
  <c r="AK182" i="28"/>
  <c r="AJ182" i="28"/>
  <c r="AI182" i="28"/>
  <c r="AH182" i="28"/>
  <c r="AG182" i="28"/>
  <c r="AF182" i="28"/>
  <c r="AE182" i="28"/>
  <c r="AC182" i="28"/>
  <c r="AB182" i="28"/>
  <c r="AA182" i="28"/>
  <c r="Z182" i="28"/>
  <c r="AL173" i="28"/>
  <c r="AL183" i="28" s="1"/>
  <c r="AK173" i="28"/>
  <c r="AK183" i="28" s="1"/>
  <c r="AJ173" i="28"/>
  <c r="AJ183" i="28" s="1"/>
  <c r="AI173" i="28"/>
  <c r="AI183" i="28" s="1"/>
  <c r="AH173" i="28"/>
  <c r="AH183" i="28" s="1"/>
  <c r="AG173" i="28"/>
  <c r="AG183" i="28" s="1"/>
  <c r="AF173" i="28"/>
  <c r="AF183" i="28" s="1"/>
  <c r="AE173" i="28"/>
  <c r="AE183" i="28" s="1"/>
  <c r="AC173" i="28"/>
  <c r="AC183" i="28" s="1"/>
  <c r="AB173" i="28"/>
  <c r="AB183" i="28" s="1"/>
  <c r="AA173" i="28"/>
  <c r="AA183" i="28" s="1"/>
  <c r="Z173" i="28"/>
  <c r="Z183" i="28" s="1"/>
  <c r="AL162" i="28"/>
  <c r="AK162" i="28"/>
  <c r="AJ162" i="28"/>
  <c r="AI162" i="28"/>
  <c r="AH162" i="28"/>
  <c r="AG162" i="28"/>
  <c r="AF162" i="28"/>
  <c r="AE162" i="28"/>
  <c r="AC162" i="28"/>
  <c r="AB162" i="28"/>
  <c r="AB267" i="28" s="1"/>
  <c r="AA162" i="28"/>
  <c r="Z162" i="28"/>
  <c r="Z267" i="28" s="1"/>
  <c r="AL153" i="28"/>
  <c r="AL163" i="28" s="1"/>
  <c r="AK153" i="28"/>
  <c r="AK163" i="28" s="1"/>
  <c r="AJ153" i="28"/>
  <c r="AJ163" i="28" s="1"/>
  <c r="AI153" i="28"/>
  <c r="AI163" i="28" s="1"/>
  <c r="AH153" i="28"/>
  <c r="AH163" i="28" s="1"/>
  <c r="AG153" i="28"/>
  <c r="AG163" i="28" s="1"/>
  <c r="AF153" i="28"/>
  <c r="AF163" i="28" s="1"/>
  <c r="AE153" i="28"/>
  <c r="AE163" i="28" s="1"/>
  <c r="AC153" i="28"/>
  <c r="AC266" i="28" s="1"/>
  <c r="AB153" i="28"/>
  <c r="AB266" i="28" s="1"/>
  <c r="AA153" i="28"/>
  <c r="AA266" i="28" s="1"/>
  <c r="Z153" i="28"/>
  <c r="Z266" i="28" s="1"/>
  <c r="AD140" i="28"/>
  <c r="AD139" i="28"/>
  <c r="AL137" i="28"/>
  <c r="AK137" i="28"/>
  <c r="AJ137" i="28"/>
  <c r="AI137" i="28"/>
  <c r="AH137" i="28"/>
  <c r="AF137" i="28"/>
  <c r="AE137" i="28"/>
  <c r="AC137" i="28"/>
  <c r="AB137" i="28"/>
  <c r="AA137" i="28"/>
  <c r="Z137" i="28"/>
  <c r="AL129" i="28"/>
  <c r="AK129" i="28"/>
  <c r="AJ129" i="28"/>
  <c r="AI129" i="28"/>
  <c r="AH129" i="28"/>
  <c r="AG129" i="28"/>
  <c r="AG138" i="28" s="1"/>
  <c r="AF129" i="28"/>
  <c r="AF138" i="28" s="1"/>
  <c r="AE129" i="28"/>
  <c r="AE138" i="28" s="1"/>
  <c r="AC129" i="28"/>
  <c r="AC138" i="28" s="1"/>
  <c r="AB129" i="28"/>
  <c r="AA129" i="28"/>
  <c r="Z129" i="28"/>
  <c r="AL117" i="28"/>
  <c r="AK117" i="28"/>
  <c r="AJ117" i="28"/>
  <c r="AI117" i="28"/>
  <c r="AH117" i="28"/>
  <c r="AG117" i="28"/>
  <c r="AF117" i="28"/>
  <c r="AE117" i="28"/>
  <c r="AC117" i="28"/>
  <c r="AB117" i="28"/>
  <c r="AA117" i="28"/>
  <c r="Z117" i="28"/>
  <c r="AL108" i="28"/>
  <c r="AL118" i="28" s="1"/>
  <c r="AK108" i="28"/>
  <c r="AK118" i="28" s="1"/>
  <c r="AJ108" i="28"/>
  <c r="AJ118" i="28" s="1"/>
  <c r="AI108" i="28"/>
  <c r="AI118" i="28" s="1"/>
  <c r="AH108" i="28"/>
  <c r="AH118" i="28" s="1"/>
  <c r="AG108" i="28"/>
  <c r="AG118" i="28" s="1"/>
  <c r="AF108" i="28"/>
  <c r="AF118" i="28" s="1"/>
  <c r="AE108" i="28"/>
  <c r="AE118" i="28" s="1"/>
  <c r="AC108" i="28"/>
  <c r="AC118" i="28" s="1"/>
  <c r="AB108" i="28"/>
  <c r="AB118" i="28" s="1"/>
  <c r="AA108" i="28"/>
  <c r="AA118" i="28" s="1"/>
  <c r="Z108" i="28"/>
  <c r="Z118" i="28" s="1"/>
  <c r="AL97" i="28"/>
  <c r="AK97" i="28"/>
  <c r="AJ97" i="28"/>
  <c r="AI97" i="28"/>
  <c r="AH97" i="28"/>
  <c r="AG97" i="28"/>
  <c r="AF97" i="28"/>
  <c r="AE97" i="28"/>
  <c r="AC97" i="28"/>
  <c r="AB97" i="28"/>
  <c r="AA97" i="28"/>
  <c r="Z97" i="28"/>
  <c r="AL88" i="28"/>
  <c r="AL98" i="28" s="1"/>
  <c r="AK88" i="28"/>
  <c r="AJ88" i="28"/>
  <c r="AJ98" i="28" s="1"/>
  <c r="AI88" i="28"/>
  <c r="AH88" i="28"/>
  <c r="AH98" i="28" s="1"/>
  <c r="AG88" i="28"/>
  <c r="AG98" i="28" s="1"/>
  <c r="AF88" i="28"/>
  <c r="AF98" i="28" s="1"/>
  <c r="AE88" i="28"/>
  <c r="AC88" i="28"/>
  <c r="AC98" i="28" s="1"/>
  <c r="AB88" i="28"/>
  <c r="AA88" i="28"/>
  <c r="Z88" i="28"/>
  <c r="AL75" i="28"/>
  <c r="AK75" i="28"/>
  <c r="AJ75" i="28"/>
  <c r="AI75" i="28"/>
  <c r="AH75" i="28"/>
  <c r="AG75" i="28"/>
  <c r="AF75" i="28"/>
  <c r="AE75" i="28"/>
  <c r="AC75" i="28"/>
  <c r="AB75" i="28"/>
  <c r="AA75" i="28"/>
  <c r="Z75" i="28"/>
  <c r="AL67" i="28"/>
  <c r="AL76" i="28" s="1"/>
  <c r="AK67" i="28"/>
  <c r="AK76" i="28" s="1"/>
  <c r="AJ67" i="28"/>
  <c r="AJ76" i="28" s="1"/>
  <c r="AI67" i="28"/>
  <c r="AH67" i="28"/>
  <c r="AG67" i="28"/>
  <c r="AG76" i="28" s="1"/>
  <c r="AF67" i="28"/>
  <c r="AF76" i="28" s="1"/>
  <c r="AE67" i="28"/>
  <c r="AE76" i="28" s="1"/>
  <c r="AC67" i="28"/>
  <c r="AC76" i="28" s="1"/>
  <c r="AB67" i="28"/>
  <c r="AA67" i="28"/>
  <c r="AA76" i="28" s="1"/>
  <c r="Z67" i="28"/>
  <c r="AL56" i="28"/>
  <c r="AJ56" i="28"/>
  <c r="AH56" i="28"/>
  <c r="AF56" i="28"/>
  <c r="AB56" i="28"/>
  <c r="AA56" i="28"/>
  <c r="AL47" i="28"/>
  <c r="AK47" i="28"/>
  <c r="AJ47" i="28"/>
  <c r="AI47" i="28"/>
  <c r="AH47" i="28"/>
  <c r="AG47" i="28"/>
  <c r="AF47" i="28"/>
  <c r="AE47" i="28"/>
  <c r="AC47" i="28"/>
  <c r="AB47" i="28"/>
  <c r="AA47" i="28"/>
  <c r="Z47" i="28"/>
  <c r="AL36" i="28"/>
  <c r="AK36" i="28"/>
  <c r="AJ36" i="28"/>
  <c r="AI36" i="28"/>
  <c r="AH36" i="28"/>
  <c r="AG36" i="28"/>
  <c r="AF36" i="28"/>
  <c r="AE36" i="28"/>
  <c r="AC36" i="28"/>
  <c r="AB36" i="28"/>
  <c r="AA36" i="28"/>
  <c r="Z36" i="28"/>
  <c r="AL27" i="28"/>
  <c r="AL37" i="28" s="1"/>
  <c r="AK27" i="28"/>
  <c r="AK37" i="28" s="1"/>
  <c r="AJ27" i="28"/>
  <c r="AJ37" i="28" s="1"/>
  <c r="AI27" i="28"/>
  <c r="AH27" i="28"/>
  <c r="AH37" i="28" s="1"/>
  <c r="AG27" i="28"/>
  <c r="AG37" i="28" s="1"/>
  <c r="AF27" i="28"/>
  <c r="AF37" i="28" s="1"/>
  <c r="AE27" i="28"/>
  <c r="AE37" i="28" s="1"/>
  <c r="AC27" i="28"/>
  <c r="AC139" i="28" s="1"/>
  <c r="AB27" i="28"/>
  <c r="AB139" i="28" s="1"/>
  <c r="AA27" i="28"/>
  <c r="AA139" i="28" s="1"/>
  <c r="Z27" i="28"/>
  <c r="Z139" i="28" s="1"/>
  <c r="AG265" i="28" l="1"/>
  <c r="AG268" i="28" s="1"/>
  <c r="AA267" i="28"/>
  <c r="AC267" i="28"/>
  <c r="AC265" i="28"/>
  <c r="AF265" i="28"/>
  <c r="AH265" i="28"/>
  <c r="AJ265" i="28"/>
  <c r="AL265" i="28"/>
  <c r="AL268" i="28" s="1"/>
  <c r="AB265" i="28"/>
  <c r="Z265" i="28"/>
  <c r="AE265" i="28"/>
  <c r="AE268" i="28" s="1"/>
  <c r="AI265" i="28"/>
  <c r="AI268" i="28" s="1"/>
  <c r="AK265" i="28"/>
  <c r="AK268" i="28" s="1"/>
  <c r="AA265" i="28"/>
  <c r="AJ244" i="28"/>
  <c r="AJ268" i="28" s="1"/>
  <c r="AH244" i="28"/>
  <c r="AH268" i="28" s="1"/>
  <c r="AC244" i="28"/>
  <c r="AA244" i="28"/>
  <c r="AF224" i="28"/>
  <c r="AF268" i="28" s="1"/>
  <c r="AA224" i="28"/>
  <c r="AK98" i="28"/>
  <c r="AI98" i="28"/>
  <c r="AA98" i="28"/>
  <c r="AB140" i="28"/>
  <c r="AB57" i="28"/>
  <c r="AA138" i="28"/>
  <c r="AG57" i="28"/>
  <c r="AG141" i="28" s="1"/>
  <c r="AK57" i="28"/>
  <c r="AA140" i="28"/>
  <c r="AC140" i="28"/>
  <c r="AA57" i="28"/>
  <c r="AC57" i="28"/>
  <c r="AL57" i="28"/>
  <c r="AE57" i="28"/>
  <c r="Z57" i="28"/>
  <c r="AI138" i="28"/>
  <c r="AK138" i="28"/>
  <c r="AI57" i="28"/>
  <c r="AJ57" i="28"/>
  <c r="AH57" i="28"/>
  <c r="AF57" i="28"/>
  <c r="AF141" i="28" s="1"/>
  <c r="Z138" i="28"/>
  <c r="AH76" i="28"/>
  <c r="AB76" i="28"/>
  <c r="Z140" i="28"/>
  <c r="Z76" i="28"/>
  <c r="AI76" i="28"/>
  <c r="AE98" i="28"/>
  <c r="Z98" i="28"/>
  <c r="AL138" i="28"/>
  <c r="AJ138" i="28"/>
  <c r="AH138" i="28"/>
  <c r="AB138" i="28"/>
  <c r="AB98" i="28"/>
  <c r="AD141" i="28"/>
  <c r="AI37" i="28"/>
  <c r="Z37" i="28"/>
  <c r="AA37" i="28"/>
  <c r="AC37" i="28"/>
  <c r="AB37" i="28"/>
  <c r="AA163" i="28"/>
  <c r="AC163" i="28"/>
  <c r="Z163" i="28"/>
  <c r="AB163" i="28"/>
  <c r="F88" i="28"/>
  <c r="G88" i="28"/>
  <c r="H88" i="28"/>
  <c r="AI141" i="28" l="1"/>
  <c r="AH141" i="28"/>
  <c r="AK141" i="28"/>
  <c r="AJ141" i="28"/>
  <c r="AL141" i="28"/>
  <c r="AE141" i="28"/>
  <c r="AB268" i="28"/>
  <c r="Z268" i="28"/>
  <c r="AC141" i="28"/>
  <c r="AC268" i="28"/>
  <c r="AA268" i="28"/>
  <c r="AA141" i="28"/>
  <c r="Z141" i="28"/>
  <c r="AB141" i="28"/>
  <c r="AB270" i="28" l="1"/>
  <c r="Z270" i="28"/>
  <c r="AC270" i="28"/>
  <c r="AA270" i="28"/>
  <c r="Y127" i="29"/>
  <c r="AC254" i="29" l="1"/>
  <c r="AC256" i="29" s="1"/>
  <c r="AC253" i="29"/>
  <c r="AC252" i="29"/>
  <c r="AK251" i="29"/>
  <c r="AJ251" i="29"/>
  <c r="AI251" i="29"/>
  <c r="AH251" i="29"/>
  <c r="AG251" i="29"/>
  <c r="AF251" i="29"/>
  <c r="AE251" i="29"/>
  <c r="AD251" i="29"/>
  <c r="AK247" i="29"/>
  <c r="AJ247" i="29"/>
  <c r="AI247" i="29"/>
  <c r="AH247" i="29"/>
  <c r="AG247" i="29"/>
  <c r="AF247" i="29"/>
  <c r="AE247" i="29"/>
  <c r="AD247" i="29"/>
  <c r="AB247" i="29"/>
  <c r="AA247" i="29"/>
  <c r="Z247" i="29"/>
  <c r="Y247" i="29"/>
  <c r="AK238" i="29"/>
  <c r="AK248" i="29" s="1"/>
  <c r="AJ238" i="29"/>
  <c r="AJ248" i="29" s="1"/>
  <c r="AI238" i="29"/>
  <c r="AI248" i="29" s="1"/>
  <c r="AH238" i="29"/>
  <c r="AG238" i="29"/>
  <c r="AG248" i="29" s="1"/>
  <c r="AF238" i="29"/>
  <c r="AF248" i="29" s="1"/>
  <c r="AE238" i="29"/>
  <c r="AE248" i="29" s="1"/>
  <c r="AD238" i="29"/>
  <c r="AB238" i="29"/>
  <c r="AB248" i="29" s="1"/>
  <c r="AA238" i="29"/>
  <c r="Z238" i="29"/>
  <c r="Z248" i="29" s="1"/>
  <c r="Y238" i="29"/>
  <c r="Y248" i="29" s="1"/>
  <c r="AK228" i="29"/>
  <c r="AJ228" i="29"/>
  <c r="AI228" i="29"/>
  <c r="AH228" i="29"/>
  <c r="AG228" i="29"/>
  <c r="AF228" i="29"/>
  <c r="AE228" i="29"/>
  <c r="AD228" i="29"/>
  <c r="AK224" i="29"/>
  <c r="AJ224" i="29"/>
  <c r="AI224" i="29"/>
  <c r="AH224" i="29"/>
  <c r="AG224" i="29"/>
  <c r="AF224" i="29"/>
  <c r="AE224" i="29"/>
  <c r="AD224" i="29"/>
  <c r="AB224" i="29"/>
  <c r="AA224" i="29"/>
  <c r="Z224" i="29"/>
  <c r="Y224" i="29"/>
  <c r="AK215" i="29"/>
  <c r="AK225" i="29" s="1"/>
  <c r="AJ215" i="29"/>
  <c r="AJ225" i="29" s="1"/>
  <c r="AI215" i="29"/>
  <c r="AI225" i="29" s="1"/>
  <c r="AH215" i="29"/>
  <c r="AG215" i="29"/>
  <c r="AG225" i="29" s="1"/>
  <c r="AF215" i="29"/>
  <c r="AF225" i="29" s="1"/>
  <c r="AE215" i="29"/>
  <c r="AE225" i="29" s="1"/>
  <c r="AD215" i="29"/>
  <c r="AB215" i="29"/>
  <c r="AB225" i="29" s="1"/>
  <c r="AA215" i="29"/>
  <c r="AA225" i="29" s="1"/>
  <c r="Z215" i="29"/>
  <c r="Z225" i="29" s="1"/>
  <c r="Y215" i="29"/>
  <c r="AK205" i="29"/>
  <c r="AJ205" i="29"/>
  <c r="AI205" i="29"/>
  <c r="AH205" i="29"/>
  <c r="AG205" i="29"/>
  <c r="AF205" i="29"/>
  <c r="AE205" i="29"/>
  <c r="AD205" i="29"/>
  <c r="AK201" i="29"/>
  <c r="AJ201" i="29"/>
  <c r="AI201" i="29"/>
  <c r="AH201" i="29"/>
  <c r="AG201" i="29"/>
  <c r="AF201" i="29"/>
  <c r="AE201" i="29"/>
  <c r="AD201" i="29"/>
  <c r="AB201" i="29"/>
  <c r="AA201" i="29"/>
  <c r="Z201" i="29"/>
  <c r="Y201" i="29"/>
  <c r="AK192" i="29"/>
  <c r="AK202" i="29" s="1"/>
  <c r="AJ192" i="29"/>
  <c r="AJ202" i="29" s="1"/>
  <c r="AI192" i="29"/>
  <c r="AI202" i="29" s="1"/>
  <c r="AH192" i="29"/>
  <c r="AH202" i="29" s="1"/>
  <c r="AG192" i="29"/>
  <c r="AG202" i="29" s="1"/>
  <c r="AF192" i="29"/>
  <c r="AF202" i="29" s="1"/>
  <c r="AE192" i="29"/>
  <c r="AE202" i="29" s="1"/>
  <c r="AD192" i="29"/>
  <c r="AD202" i="29" s="1"/>
  <c r="AB192" i="29"/>
  <c r="AB202" i="29" s="1"/>
  <c r="AA192" i="29"/>
  <c r="AA202" i="29" s="1"/>
  <c r="Z192" i="29"/>
  <c r="Z202" i="29" s="1"/>
  <c r="Y192" i="29"/>
  <c r="Y202" i="29" s="1"/>
  <c r="AK182" i="29"/>
  <c r="AJ182" i="29"/>
  <c r="AI182" i="29"/>
  <c r="AH182" i="29"/>
  <c r="AG182" i="29"/>
  <c r="AF182" i="29"/>
  <c r="AE182" i="29"/>
  <c r="AD182" i="29"/>
  <c r="AK178" i="29"/>
  <c r="AJ178" i="29"/>
  <c r="AI178" i="29"/>
  <c r="AH178" i="29"/>
  <c r="AG178" i="29"/>
  <c r="AF178" i="29"/>
  <c r="AE178" i="29"/>
  <c r="AD178" i="29"/>
  <c r="AB178" i="29"/>
  <c r="AA178" i="29"/>
  <c r="Z178" i="29"/>
  <c r="Y178" i="29"/>
  <c r="AK169" i="29"/>
  <c r="AK179" i="29" s="1"/>
  <c r="AJ169" i="29"/>
  <c r="AI169" i="29"/>
  <c r="AI179" i="29" s="1"/>
  <c r="AH169" i="29"/>
  <c r="AG169" i="29"/>
  <c r="AG179" i="29" s="1"/>
  <c r="AF169" i="29"/>
  <c r="AE169" i="29"/>
  <c r="AE179" i="29" s="1"/>
  <c r="AD169" i="29"/>
  <c r="AB169" i="29"/>
  <c r="AB179" i="29" s="1"/>
  <c r="AA169" i="29"/>
  <c r="Z169" i="29"/>
  <c r="Z179" i="29" s="1"/>
  <c r="Y169" i="29"/>
  <c r="AK159" i="29"/>
  <c r="AJ159" i="29"/>
  <c r="AI159" i="29"/>
  <c r="AH159" i="29"/>
  <c r="AG159" i="29"/>
  <c r="AF159" i="29"/>
  <c r="AE159" i="29"/>
  <c r="AD159" i="29"/>
  <c r="AK155" i="29"/>
  <c r="AJ155" i="29"/>
  <c r="AI155" i="29"/>
  <c r="AH155" i="29"/>
  <c r="AG155" i="29"/>
  <c r="AF155" i="29"/>
  <c r="AE155" i="29"/>
  <c r="AD155" i="29"/>
  <c r="AB155" i="29"/>
  <c r="AB253" i="29" s="1"/>
  <c r="AA155" i="29"/>
  <c r="Z155" i="29"/>
  <c r="Z253" i="29" s="1"/>
  <c r="Y155" i="29"/>
  <c r="AK146" i="29"/>
  <c r="AK156" i="29" s="1"/>
  <c r="AK254" i="29" s="1"/>
  <c r="AJ146" i="29"/>
  <c r="AJ156" i="29" s="1"/>
  <c r="AI146" i="29"/>
  <c r="AI156" i="29" s="1"/>
  <c r="AI254" i="29" s="1"/>
  <c r="AH146" i="29"/>
  <c r="AH156" i="29" s="1"/>
  <c r="AG146" i="29"/>
  <c r="AG156" i="29" s="1"/>
  <c r="AG254" i="29" s="1"/>
  <c r="AF146" i="29"/>
  <c r="AF156" i="29" s="1"/>
  <c r="AE146" i="29"/>
  <c r="AE156" i="29" s="1"/>
  <c r="AE254" i="29" s="1"/>
  <c r="AD146" i="29"/>
  <c r="AD156" i="29" s="1"/>
  <c r="AB146" i="29"/>
  <c r="AB252" i="29" s="1"/>
  <c r="AA146" i="29"/>
  <c r="AA252" i="29" s="1"/>
  <c r="Z146" i="29"/>
  <c r="Z252" i="29" s="1"/>
  <c r="Y146" i="29"/>
  <c r="Y252" i="29" s="1"/>
  <c r="AC133" i="29"/>
  <c r="AC132" i="29"/>
  <c r="AK131" i="29"/>
  <c r="AJ131" i="29"/>
  <c r="AI131" i="29"/>
  <c r="AH131" i="29"/>
  <c r="AG131" i="29"/>
  <c r="AF131" i="29"/>
  <c r="AE131" i="29"/>
  <c r="AD131" i="29"/>
  <c r="AK127" i="29"/>
  <c r="AJ127" i="29"/>
  <c r="AI127" i="29"/>
  <c r="AH127" i="29"/>
  <c r="AG127" i="29"/>
  <c r="AF127" i="29"/>
  <c r="AE127" i="29"/>
  <c r="AD127" i="29"/>
  <c r="AB127" i="29"/>
  <c r="AA127" i="29"/>
  <c r="Z127" i="29"/>
  <c r="AK118" i="29"/>
  <c r="AJ118" i="29"/>
  <c r="AI118" i="29"/>
  <c r="AH118" i="29"/>
  <c r="AG118" i="29"/>
  <c r="AF118" i="29"/>
  <c r="AE118" i="29"/>
  <c r="AD118" i="29"/>
  <c r="AB118" i="29"/>
  <c r="AA118" i="29"/>
  <c r="Z118" i="29"/>
  <c r="Y118" i="29"/>
  <c r="AK108" i="29"/>
  <c r="AJ108" i="29"/>
  <c r="AI108" i="29"/>
  <c r="AH108" i="29"/>
  <c r="AG108" i="29"/>
  <c r="AF108" i="29"/>
  <c r="AE108" i="29"/>
  <c r="AD108" i="29"/>
  <c r="AK104" i="29"/>
  <c r="AJ104" i="29"/>
  <c r="AI104" i="29"/>
  <c r="AH104" i="29"/>
  <c r="AG104" i="29"/>
  <c r="AF104" i="29"/>
  <c r="AE104" i="29"/>
  <c r="AD104" i="29"/>
  <c r="AB104" i="29"/>
  <c r="AA104" i="29"/>
  <c r="Z104" i="29"/>
  <c r="Y104" i="29"/>
  <c r="AK95" i="29"/>
  <c r="AK105" i="29" s="1"/>
  <c r="AJ95" i="29"/>
  <c r="AI95" i="29"/>
  <c r="AI105" i="29" s="1"/>
  <c r="AH95" i="29"/>
  <c r="AG95" i="29"/>
  <c r="AG105" i="29" s="1"/>
  <c r="AF95" i="29"/>
  <c r="AF105" i="29" s="1"/>
  <c r="AE95" i="29"/>
  <c r="AE105" i="29" s="1"/>
  <c r="AD95" i="29"/>
  <c r="AD105" i="29" s="1"/>
  <c r="AB95" i="29"/>
  <c r="AB105" i="29" s="1"/>
  <c r="AA95" i="29"/>
  <c r="AA105" i="29" s="1"/>
  <c r="Z95" i="29"/>
  <c r="Z105" i="29" s="1"/>
  <c r="Y95" i="29"/>
  <c r="Y105" i="29" s="1"/>
  <c r="AK85" i="29"/>
  <c r="AJ85" i="29"/>
  <c r="AI85" i="29"/>
  <c r="AH85" i="29"/>
  <c r="AG85" i="29"/>
  <c r="AF85" i="29"/>
  <c r="AE85" i="29"/>
  <c r="AD85" i="29"/>
  <c r="AK81" i="29"/>
  <c r="AJ81" i="29"/>
  <c r="AI81" i="29"/>
  <c r="AH81" i="29"/>
  <c r="AG81" i="29"/>
  <c r="AF81" i="29"/>
  <c r="AE81" i="29"/>
  <c r="AD81" i="29"/>
  <c r="AB81" i="29"/>
  <c r="AA81" i="29"/>
  <c r="Z81" i="29"/>
  <c r="Y81" i="29"/>
  <c r="AK73" i="29"/>
  <c r="AK82" i="29" s="1"/>
  <c r="AJ73" i="29"/>
  <c r="AJ82" i="29" s="1"/>
  <c r="AI73" i="29"/>
  <c r="AI82" i="29" s="1"/>
  <c r="AH73" i="29"/>
  <c r="AH82" i="29" s="1"/>
  <c r="AG73" i="29"/>
  <c r="AG82" i="29" s="1"/>
  <c r="AF73" i="29"/>
  <c r="AF82" i="29" s="1"/>
  <c r="AE73" i="29"/>
  <c r="AE82" i="29" s="1"/>
  <c r="AD73" i="29"/>
  <c r="AD82" i="29" s="1"/>
  <c r="AB73" i="29"/>
  <c r="AB82" i="29" s="1"/>
  <c r="AA73" i="29"/>
  <c r="AA82" i="29" s="1"/>
  <c r="Z73" i="29"/>
  <c r="Z82" i="29" s="1"/>
  <c r="Y73" i="29"/>
  <c r="Y82" i="29" s="1"/>
  <c r="AK63" i="29"/>
  <c r="AJ63" i="29"/>
  <c r="AI63" i="29"/>
  <c r="AH63" i="29"/>
  <c r="AG63" i="29"/>
  <c r="AF63" i="29"/>
  <c r="AE63" i="29"/>
  <c r="AD63" i="29"/>
  <c r="AK59" i="29"/>
  <c r="AJ59" i="29"/>
  <c r="AI59" i="29"/>
  <c r="AH59" i="29"/>
  <c r="AG59" i="29"/>
  <c r="AF59" i="29"/>
  <c r="AE59" i="29"/>
  <c r="AD59" i="29"/>
  <c r="AB59" i="29"/>
  <c r="AA59" i="29"/>
  <c r="Z59" i="29"/>
  <c r="Y59" i="29"/>
  <c r="AK50" i="29"/>
  <c r="AK60" i="29" s="1"/>
  <c r="AJ50" i="29"/>
  <c r="AJ60" i="29" s="1"/>
  <c r="AI50" i="29"/>
  <c r="AI60" i="29" s="1"/>
  <c r="AH50" i="29"/>
  <c r="AH60" i="29" s="1"/>
  <c r="AG50" i="29"/>
  <c r="AG60" i="29" s="1"/>
  <c r="AF50" i="29"/>
  <c r="AF60" i="29" s="1"/>
  <c r="AE50" i="29"/>
  <c r="AE60" i="29" s="1"/>
  <c r="AD50" i="29"/>
  <c r="AD60" i="29" s="1"/>
  <c r="AB50" i="29"/>
  <c r="AB60" i="29" s="1"/>
  <c r="AA50" i="29"/>
  <c r="AA60" i="29" s="1"/>
  <c r="Z50" i="29"/>
  <c r="Z60" i="29" s="1"/>
  <c r="Y50" i="29"/>
  <c r="Y60" i="29" s="1"/>
  <c r="AK40" i="29"/>
  <c r="AJ40" i="29"/>
  <c r="AI40" i="29"/>
  <c r="AH40" i="29"/>
  <c r="AG40" i="29"/>
  <c r="AF40" i="29"/>
  <c r="AE40" i="29"/>
  <c r="AD40" i="29"/>
  <c r="AK36" i="29"/>
  <c r="AJ36" i="29"/>
  <c r="AI36" i="29"/>
  <c r="AH36" i="29"/>
  <c r="AG36" i="29"/>
  <c r="AF36" i="29"/>
  <c r="AE36" i="29"/>
  <c r="AD36" i="29"/>
  <c r="AB36" i="29"/>
  <c r="AA36" i="29"/>
  <c r="Z36" i="29"/>
  <c r="Y36" i="29"/>
  <c r="Y133" i="29" s="1"/>
  <c r="AK27" i="29"/>
  <c r="AK37" i="29" s="1"/>
  <c r="AJ27" i="29"/>
  <c r="AI27" i="29"/>
  <c r="AI37" i="29" s="1"/>
  <c r="AH27" i="29"/>
  <c r="AH37" i="29" s="1"/>
  <c r="AG27" i="29"/>
  <c r="AG37" i="29" s="1"/>
  <c r="AF27" i="29"/>
  <c r="AF37" i="29" s="1"/>
  <c r="AE27" i="29"/>
  <c r="AE37" i="29" s="1"/>
  <c r="AD27" i="29"/>
  <c r="AB27" i="29"/>
  <c r="AB132" i="29" s="1"/>
  <c r="AA27" i="29"/>
  <c r="AA132" i="29" s="1"/>
  <c r="Z27" i="29"/>
  <c r="Z132" i="29" s="1"/>
  <c r="Y27" i="29"/>
  <c r="Y132" i="29" s="1"/>
  <c r="AH248" i="29" l="1"/>
  <c r="AF179" i="29"/>
  <c r="AF254" i="29" s="1"/>
  <c r="AD179" i="29"/>
  <c r="AJ179" i="29"/>
  <c r="AJ254" i="29" s="1"/>
  <c r="AA253" i="29"/>
  <c r="AA179" i="29"/>
  <c r="Y253" i="29"/>
  <c r="AH179" i="29"/>
  <c r="Y179" i="29"/>
  <c r="AD248" i="29"/>
  <c r="AA248" i="29"/>
  <c r="AH225" i="29"/>
  <c r="AD225" i="29"/>
  <c r="Y225" i="29"/>
  <c r="Z133" i="29"/>
  <c r="AB133" i="29"/>
  <c r="AK128" i="29"/>
  <c r="AK134" i="29" s="1"/>
  <c r="AJ105" i="29"/>
  <c r="AH105" i="29"/>
  <c r="AF128" i="29"/>
  <c r="AF134" i="29" s="1"/>
  <c r="AH128" i="29"/>
  <c r="Z128" i="29"/>
  <c r="AA133" i="29"/>
  <c r="AI128" i="29"/>
  <c r="AI134" i="29" s="1"/>
  <c r="AG128" i="29"/>
  <c r="AG134" i="29" s="1"/>
  <c r="AB128" i="29"/>
  <c r="AA128" i="29"/>
  <c r="AJ128" i="29"/>
  <c r="AE128" i="29"/>
  <c r="AE134" i="29" s="1"/>
  <c r="AD128" i="29"/>
  <c r="Y128" i="29"/>
  <c r="AJ37" i="29"/>
  <c r="AJ134" i="29" s="1"/>
  <c r="AD37" i="29"/>
  <c r="Y37" i="29"/>
  <c r="AA37" i="29"/>
  <c r="AA134" i="29" s="1"/>
  <c r="Y156" i="29"/>
  <c r="AA156" i="29"/>
  <c r="Z37" i="29"/>
  <c r="Z134" i="29" s="1"/>
  <c r="AB37" i="29"/>
  <c r="Z156" i="29"/>
  <c r="Z254" i="29" s="1"/>
  <c r="AB156" i="29"/>
  <c r="AB254" i="29" s="1"/>
  <c r="Z256" i="29" l="1"/>
  <c r="AD134" i="29"/>
  <c r="AD254" i="29"/>
  <c r="AH254" i="29"/>
  <c r="AH134" i="29"/>
  <c r="AA254" i="29"/>
  <c r="AA256" i="29" s="1"/>
  <c r="Y254" i="29"/>
  <c r="AB134" i="29"/>
  <c r="AB256" i="29" s="1"/>
  <c r="Y134" i="29"/>
  <c r="Y256" i="29" l="1"/>
  <c r="P72" i="36"/>
  <c r="R72" i="36" s="1"/>
  <c r="M72" i="36"/>
  <c r="O72" i="36" s="1"/>
  <c r="S72" i="36" l="1"/>
  <c r="P15" i="39"/>
  <c r="M15" i="39"/>
  <c r="O15" i="39" l="1"/>
  <c r="V15" i="39"/>
  <c r="R15" i="39"/>
  <c r="W15" i="39"/>
  <c r="S15" i="39"/>
  <c r="J252" i="29"/>
  <c r="P32" i="39" l="1"/>
  <c r="P33" i="39"/>
  <c r="P34" i="39"/>
  <c r="M33" i="39"/>
  <c r="M34" i="39"/>
  <c r="O33" i="39" l="1"/>
  <c r="V33" i="39"/>
  <c r="R33" i="39"/>
  <c r="W33" i="39"/>
  <c r="S33" i="39"/>
  <c r="J254" i="29"/>
  <c r="J253" i="29"/>
  <c r="J133" i="29"/>
  <c r="J132" i="29"/>
  <c r="J256" i="29" l="1"/>
  <c r="J267" i="28"/>
  <c r="R214" i="28"/>
  <c r="Q214" i="28"/>
  <c r="P214" i="28"/>
  <c r="O214" i="28"/>
  <c r="N214" i="28"/>
  <c r="M214" i="28"/>
  <c r="L214" i="28"/>
  <c r="K214" i="28"/>
  <c r="I214" i="28"/>
  <c r="H214" i="28"/>
  <c r="G214" i="28"/>
  <c r="F214" i="28"/>
  <c r="R153" i="28"/>
  <c r="Q153" i="28"/>
  <c r="P153" i="28"/>
  <c r="O153" i="28"/>
  <c r="N153" i="28"/>
  <c r="M153" i="28"/>
  <c r="L153" i="28"/>
  <c r="K153" i="28"/>
  <c r="I153" i="28"/>
  <c r="H153" i="28"/>
  <c r="G153" i="28"/>
  <c r="F153" i="28"/>
  <c r="R137" i="28"/>
  <c r="Q137" i="28"/>
  <c r="P137" i="28"/>
  <c r="O137" i="28"/>
  <c r="N137" i="28"/>
  <c r="L137" i="28"/>
  <c r="K137" i="28"/>
  <c r="I137" i="28"/>
  <c r="H137" i="28"/>
  <c r="G137" i="28"/>
  <c r="F137" i="28"/>
  <c r="R129" i="28"/>
  <c r="Q129" i="28"/>
  <c r="P129" i="28"/>
  <c r="O129" i="28"/>
  <c r="N129" i="28"/>
  <c r="M129" i="28"/>
  <c r="M138" i="28" s="1"/>
  <c r="L129" i="28"/>
  <c r="L138" i="28" s="1"/>
  <c r="K129" i="28"/>
  <c r="K138" i="28" s="1"/>
  <c r="I129" i="28"/>
  <c r="I138" i="28" s="1"/>
  <c r="H129" i="28"/>
  <c r="G129" i="28"/>
  <c r="F129" i="28"/>
  <c r="F138" i="28" s="1"/>
  <c r="R117" i="28"/>
  <c r="Q117" i="28"/>
  <c r="P117" i="28"/>
  <c r="O117" i="28"/>
  <c r="N117" i="28"/>
  <c r="M117" i="28"/>
  <c r="L117" i="28"/>
  <c r="K117" i="28"/>
  <c r="I117" i="28"/>
  <c r="H117" i="28"/>
  <c r="G117" i="28"/>
  <c r="F117" i="28"/>
  <c r="R108" i="28"/>
  <c r="R118" i="28" s="1"/>
  <c r="Q108" i="28"/>
  <c r="Q118" i="28" s="1"/>
  <c r="P108" i="28"/>
  <c r="P118" i="28" s="1"/>
  <c r="O108" i="28"/>
  <c r="O118" i="28" s="1"/>
  <c r="N108" i="28"/>
  <c r="N118" i="28" s="1"/>
  <c r="M108" i="28"/>
  <c r="M118" i="28" s="1"/>
  <c r="L108" i="28"/>
  <c r="L118" i="28" s="1"/>
  <c r="K108" i="28"/>
  <c r="K118" i="28" s="1"/>
  <c r="I108" i="28"/>
  <c r="I118" i="28" s="1"/>
  <c r="H108" i="28"/>
  <c r="H118" i="28" s="1"/>
  <c r="G108" i="28"/>
  <c r="G118" i="28" s="1"/>
  <c r="F108" i="28"/>
  <c r="F118" i="28" s="1"/>
  <c r="R138" i="28" l="1"/>
  <c r="H138" i="28"/>
  <c r="G138" i="28"/>
  <c r="Q138" i="28"/>
  <c r="P138" i="28"/>
  <c r="O138" i="28"/>
  <c r="N138" i="28"/>
  <c r="J140" i="28"/>
  <c r="J139" i="28"/>
  <c r="J141" i="28" l="1"/>
  <c r="R251" i="29" l="1"/>
  <c r="Q251" i="29"/>
  <c r="P251" i="29"/>
  <c r="O251" i="29"/>
  <c r="N251" i="29"/>
  <c r="M251" i="29"/>
  <c r="L251" i="29"/>
  <c r="K251" i="29"/>
  <c r="R228" i="29"/>
  <c r="Q228" i="29"/>
  <c r="P228" i="29"/>
  <c r="O228" i="29"/>
  <c r="N228" i="29"/>
  <c r="M228" i="29"/>
  <c r="L228" i="29"/>
  <c r="K228" i="29"/>
  <c r="R205" i="29"/>
  <c r="Q205" i="29"/>
  <c r="P205" i="29"/>
  <c r="O205" i="29"/>
  <c r="N205" i="29"/>
  <c r="M205" i="29"/>
  <c r="L205" i="29"/>
  <c r="K205" i="29"/>
  <c r="R182" i="29"/>
  <c r="Q182" i="29"/>
  <c r="P182" i="29"/>
  <c r="O182" i="29"/>
  <c r="N182" i="29"/>
  <c r="M182" i="29"/>
  <c r="L182" i="29"/>
  <c r="K182" i="29"/>
  <c r="R159" i="29"/>
  <c r="Q159" i="29"/>
  <c r="P159" i="29"/>
  <c r="O159" i="29"/>
  <c r="N159" i="29"/>
  <c r="M159" i="29"/>
  <c r="L159" i="29"/>
  <c r="K159" i="29"/>
  <c r="R131" i="29"/>
  <c r="Q131" i="29"/>
  <c r="P131" i="29"/>
  <c r="O131" i="29"/>
  <c r="N131" i="29"/>
  <c r="M131" i="29"/>
  <c r="L131" i="29"/>
  <c r="K131" i="29"/>
  <c r="R108" i="29"/>
  <c r="Q108" i="29"/>
  <c r="P108" i="29"/>
  <c r="O108" i="29"/>
  <c r="N108" i="29"/>
  <c r="M108" i="29"/>
  <c r="L108" i="29"/>
  <c r="K108" i="29"/>
  <c r="R85" i="29"/>
  <c r="Q85" i="29"/>
  <c r="P85" i="29"/>
  <c r="O85" i="29"/>
  <c r="N85" i="29"/>
  <c r="M85" i="29"/>
  <c r="L85" i="29"/>
  <c r="K85" i="29"/>
  <c r="R63" i="29"/>
  <c r="Q63" i="29"/>
  <c r="P63" i="29"/>
  <c r="O63" i="29"/>
  <c r="N63" i="29"/>
  <c r="M63" i="29"/>
  <c r="L63" i="29"/>
  <c r="K63" i="29"/>
  <c r="K40" i="29"/>
  <c r="L40" i="29"/>
  <c r="M40" i="29"/>
  <c r="N40" i="29"/>
  <c r="O40" i="29"/>
  <c r="P40" i="29"/>
  <c r="Q40" i="29"/>
  <c r="R40" i="29"/>
  <c r="P60" i="40" l="1"/>
  <c r="W60" i="40" s="1"/>
  <c r="M60" i="40"/>
  <c r="V60" i="40" s="1"/>
  <c r="P15" i="40"/>
  <c r="W15" i="40" s="1"/>
  <c r="M15" i="40"/>
  <c r="V15" i="40" s="1"/>
  <c r="P81" i="40"/>
  <c r="R81" i="40" s="1"/>
  <c r="M81" i="40"/>
  <c r="O81" i="40" s="1"/>
  <c r="P80" i="40"/>
  <c r="R80" i="40" s="1"/>
  <c r="M80" i="40"/>
  <c r="O80" i="40" s="1"/>
  <c r="P79" i="40"/>
  <c r="R79" i="40" s="1"/>
  <c r="M79" i="40"/>
  <c r="O79" i="40" s="1"/>
  <c r="P78" i="40"/>
  <c r="R78" i="40" s="1"/>
  <c r="M78" i="40"/>
  <c r="O78" i="40" s="1"/>
  <c r="P77" i="40"/>
  <c r="R77" i="40" s="1"/>
  <c r="M77" i="40"/>
  <c r="O77" i="40" s="1"/>
  <c r="P76" i="40"/>
  <c r="R76" i="40" s="1"/>
  <c r="M76" i="40"/>
  <c r="O76" i="40" s="1"/>
  <c r="P75" i="40"/>
  <c r="R75" i="40" s="1"/>
  <c r="M75" i="40"/>
  <c r="O75" i="40" s="1"/>
  <c r="P74" i="40"/>
  <c r="R74" i="40" s="1"/>
  <c r="M74" i="40"/>
  <c r="O74" i="40" s="1"/>
  <c r="P73" i="40"/>
  <c r="M73" i="40"/>
  <c r="V73" i="40" s="1"/>
  <c r="P72" i="40"/>
  <c r="W72" i="40" s="1"/>
  <c r="M72" i="40"/>
  <c r="V72" i="40" s="1"/>
  <c r="P71" i="40"/>
  <c r="M71" i="40"/>
  <c r="V71" i="40" s="1"/>
  <c r="P70" i="40"/>
  <c r="W70" i="40" s="1"/>
  <c r="M70" i="40"/>
  <c r="V70" i="40" s="1"/>
  <c r="P69" i="40"/>
  <c r="M69" i="40"/>
  <c r="V69" i="40" s="1"/>
  <c r="P68" i="40"/>
  <c r="W68" i="40" s="1"/>
  <c r="M68" i="40"/>
  <c r="V68" i="40" s="1"/>
  <c r="P67" i="40"/>
  <c r="M67" i="40"/>
  <c r="V67" i="40" s="1"/>
  <c r="P66" i="40"/>
  <c r="W66" i="40" s="1"/>
  <c r="M66" i="40"/>
  <c r="V66" i="40" s="1"/>
  <c r="P65" i="40"/>
  <c r="M65" i="40"/>
  <c r="V65" i="40" s="1"/>
  <c r="P64" i="40"/>
  <c r="W64" i="40" s="1"/>
  <c r="M64" i="40"/>
  <c r="V64" i="40" s="1"/>
  <c r="P63" i="40"/>
  <c r="M63" i="40"/>
  <c r="V63" i="40" s="1"/>
  <c r="P62" i="40"/>
  <c r="W62" i="40" s="1"/>
  <c r="M62" i="40"/>
  <c r="V62" i="40" s="1"/>
  <c r="P61" i="40"/>
  <c r="M61" i="40"/>
  <c r="V61" i="40" s="1"/>
  <c r="P59" i="40"/>
  <c r="W59" i="40" s="1"/>
  <c r="M59" i="40"/>
  <c r="V59" i="40" s="1"/>
  <c r="P58" i="40"/>
  <c r="M58" i="40"/>
  <c r="V58" i="40" s="1"/>
  <c r="P57" i="40"/>
  <c r="W57" i="40" s="1"/>
  <c r="M57" i="40"/>
  <c r="V57" i="40" s="1"/>
  <c r="P56" i="40"/>
  <c r="M56" i="40"/>
  <c r="V56" i="40" s="1"/>
  <c r="P55" i="40"/>
  <c r="M55" i="40"/>
  <c r="V55" i="40" s="1"/>
  <c r="P54" i="40"/>
  <c r="W54" i="40" s="1"/>
  <c r="M54" i="40"/>
  <c r="P53" i="40"/>
  <c r="M53" i="40"/>
  <c r="V53" i="40" s="1"/>
  <c r="P52" i="40"/>
  <c r="W52" i="40" s="1"/>
  <c r="M52" i="40"/>
  <c r="V52" i="40" s="1"/>
  <c r="P83" i="39"/>
  <c r="M83" i="39"/>
  <c r="P82" i="39"/>
  <c r="M82" i="39"/>
  <c r="P81" i="39"/>
  <c r="M81" i="39"/>
  <c r="P79" i="39"/>
  <c r="M79" i="39"/>
  <c r="P78" i="39"/>
  <c r="M78" i="39"/>
  <c r="P76" i="39"/>
  <c r="M76" i="39"/>
  <c r="P75" i="39"/>
  <c r="M75" i="39"/>
  <c r="P74" i="39"/>
  <c r="M74" i="39"/>
  <c r="P73" i="39"/>
  <c r="M73" i="39"/>
  <c r="P72" i="39"/>
  <c r="M72" i="39"/>
  <c r="P71" i="39"/>
  <c r="M71" i="39"/>
  <c r="P70" i="39"/>
  <c r="M70" i="39"/>
  <c r="P69" i="39"/>
  <c r="M69" i="39"/>
  <c r="P68" i="39"/>
  <c r="M68" i="39"/>
  <c r="P67" i="39"/>
  <c r="M67" i="39"/>
  <c r="P66" i="39"/>
  <c r="M66" i="39"/>
  <c r="P65" i="39"/>
  <c r="M65" i="39"/>
  <c r="P64" i="39"/>
  <c r="M64" i="39"/>
  <c r="P63" i="39"/>
  <c r="M63" i="39"/>
  <c r="P61" i="39"/>
  <c r="M61" i="39"/>
  <c r="P60" i="39"/>
  <c r="M60" i="39"/>
  <c r="P59" i="39"/>
  <c r="M59" i="39"/>
  <c r="P58" i="39"/>
  <c r="M58" i="39"/>
  <c r="P57" i="39"/>
  <c r="M57" i="39"/>
  <c r="P56" i="39"/>
  <c r="M56" i="39"/>
  <c r="P55" i="39"/>
  <c r="M55" i="39"/>
  <c r="P54" i="39"/>
  <c r="M54" i="39"/>
  <c r="P53" i="39"/>
  <c r="M53" i="39"/>
  <c r="P79" i="38"/>
  <c r="R79" i="38" s="1"/>
  <c r="M79" i="38"/>
  <c r="O79" i="38" s="1"/>
  <c r="P78" i="38"/>
  <c r="R78" i="38" s="1"/>
  <c r="M78" i="38"/>
  <c r="O78" i="38" s="1"/>
  <c r="P77" i="38"/>
  <c r="R77" i="38" s="1"/>
  <c r="M77" i="38"/>
  <c r="O77" i="38" s="1"/>
  <c r="P76" i="38"/>
  <c r="M76" i="38"/>
  <c r="P75" i="38"/>
  <c r="M75" i="38"/>
  <c r="P74" i="38"/>
  <c r="M74" i="38"/>
  <c r="V74" i="38" s="1"/>
  <c r="P73" i="38"/>
  <c r="M73" i="38"/>
  <c r="P72" i="38"/>
  <c r="M72" i="38"/>
  <c r="V72" i="38" s="1"/>
  <c r="P71" i="38"/>
  <c r="M71" i="38"/>
  <c r="P70" i="38"/>
  <c r="M70" i="38"/>
  <c r="V70" i="38" s="1"/>
  <c r="P69" i="38"/>
  <c r="M69" i="38"/>
  <c r="P68" i="38"/>
  <c r="M68" i="38"/>
  <c r="V68" i="38" s="1"/>
  <c r="P67" i="38"/>
  <c r="M67" i="38"/>
  <c r="P66" i="38"/>
  <c r="M66" i="38"/>
  <c r="V66" i="38" s="1"/>
  <c r="P65" i="38"/>
  <c r="M65" i="38"/>
  <c r="P64" i="38"/>
  <c r="W64" i="38" s="1"/>
  <c r="M64" i="38"/>
  <c r="V64" i="38" s="1"/>
  <c r="P63" i="38"/>
  <c r="M63" i="38"/>
  <c r="P62" i="38"/>
  <c r="W62" i="38" s="1"/>
  <c r="M62" i="38"/>
  <c r="V62" i="38" s="1"/>
  <c r="P61" i="38"/>
  <c r="M61" i="38"/>
  <c r="P60" i="38"/>
  <c r="M60" i="38"/>
  <c r="V60" i="38" s="1"/>
  <c r="P59" i="38"/>
  <c r="M59" i="38"/>
  <c r="P58" i="38"/>
  <c r="W58" i="38" s="1"/>
  <c r="M58" i="38"/>
  <c r="V58" i="38" s="1"/>
  <c r="P57" i="38"/>
  <c r="M57" i="38"/>
  <c r="P56" i="38"/>
  <c r="M56" i="38"/>
  <c r="V56" i="38" s="1"/>
  <c r="P55" i="38"/>
  <c r="M55" i="38"/>
  <c r="P54" i="38"/>
  <c r="M54" i="38"/>
  <c r="V54" i="38" s="1"/>
  <c r="P53" i="38"/>
  <c r="M53" i="38"/>
  <c r="P52" i="38"/>
  <c r="W52" i="38" s="1"/>
  <c r="M52" i="38"/>
  <c r="V52" i="38" s="1"/>
  <c r="P83" i="37"/>
  <c r="R83" i="37" s="1"/>
  <c r="M83" i="37"/>
  <c r="O83" i="37" s="1"/>
  <c r="P82" i="37"/>
  <c r="R82" i="37" s="1"/>
  <c r="M82" i="37"/>
  <c r="O82" i="37" s="1"/>
  <c r="P81" i="37"/>
  <c r="R81" i="37" s="1"/>
  <c r="M81" i="37"/>
  <c r="O81" i="37" s="1"/>
  <c r="P80" i="37"/>
  <c r="R80" i="37" s="1"/>
  <c r="M80" i="37"/>
  <c r="O80" i="37" s="1"/>
  <c r="P79" i="37"/>
  <c r="R79" i="37" s="1"/>
  <c r="M79" i="37"/>
  <c r="O79" i="37" s="1"/>
  <c r="P78" i="37"/>
  <c r="R78" i="37" s="1"/>
  <c r="M78" i="37"/>
  <c r="O78" i="37" s="1"/>
  <c r="P77" i="37"/>
  <c r="R77" i="37" s="1"/>
  <c r="M77" i="37"/>
  <c r="O77" i="37" s="1"/>
  <c r="P76" i="37"/>
  <c r="W76" i="37" s="1"/>
  <c r="M76" i="37"/>
  <c r="P75" i="37"/>
  <c r="M75" i="37"/>
  <c r="V75" i="37" s="1"/>
  <c r="P74" i="37"/>
  <c r="W74" i="37" s="1"/>
  <c r="M74" i="37"/>
  <c r="V74" i="37" s="1"/>
  <c r="P73" i="37"/>
  <c r="M73" i="37"/>
  <c r="V73" i="37" s="1"/>
  <c r="P72" i="37"/>
  <c r="W72" i="37" s="1"/>
  <c r="M72" i="37"/>
  <c r="V72" i="37" s="1"/>
  <c r="P71" i="37"/>
  <c r="M71" i="37"/>
  <c r="V71" i="37" s="1"/>
  <c r="P70" i="37"/>
  <c r="W70" i="37" s="1"/>
  <c r="M70" i="37"/>
  <c r="V70" i="37" s="1"/>
  <c r="P69" i="37"/>
  <c r="M69" i="37"/>
  <c r="V69" i="37" s="1"/>
  <c r="P68" i="37"/>
  <c r="W68" i="37" s="1"/>
  <c r="M68" i="37"/>
  <c r="V68" i="37" s="1"/>
  <c r="P67" i="37"/>
  <c r="M67" i="37"/>
  <c r="V67" i="37" s="1"/>
  <c r="P66" i="37"/>
  <c r="W66" i="37" s="1"/>
  <c r="M66" i="37"/>
  <c r="V66" i="37" s="1"/>
  <c r="P65" i="37"/>
  <c r="M65" i="37"/>
  <c r="V65" i="37" s="1"/>
  <c r="P64" i="37"/>
  <c r="W64" i="37" s="1"/>
  <c r="M64" i="37"/>
  <c r="P63" i="37"/>
  <c r="M63" i="37"/>
  <c r="V63" i="37" s="1"/>
  <c r="R62" i="37"/>
  <c r="P62" i="37"/>
  <c r="W62" i="37" s="1"/>
  <c r="M62" i="37"/>
  <c r="V62" i="37" s="1"/>
  <c r="P61" i="37"/>
  <c r="M61" i="37"/>
  <c r="V61" i="37" s="1"/>
  <c r="P60" i="37"/>
  <c r="W60" i="37" s="1"/>
  <c r="M60" i="37"/>
  <c r="V60" i="37" s="1"/>
  <c r="P59" i="37"/>
  <c r="M59" i="37"/>
  <c r="V59" i="37" s="1"/>
  <c r="P58" i="37"/>
  <c r="W58" i="37" s="1"/>
  <c r="M58" i="37"/>
  <c r="V58" i="37" s="1"/>
  <c r="P57" i="37"/>
  <c r="M57" i="37"/>
  <c r="V57" i="37" s="1"/>
  <c r="P56" i="37"/>
  <c r="W56" i="37" s="1"/>
  <c r="M56" i="37"/>
  <c r="V56" i="37" s="1"/>
  <c r="P55" i="37"/>
  <c r="M55" i="37"/>
  <c r="V55" i="37" s="1"/>
  <c r="P54" i="37"/>
  <c r="W54" i="37" s="1"/>
  <c r="M54" i="37"/>
  <c r="P82" i="36"/>
  <c r="R82" i="36" s="1"/>
  <c r="M82" i="36"/>
  <c r="O82" i="36" s="1"/>
  <c r="P81" i="36"/>
  <c r="R81" i="36" s="1"/>
  <c r="M81" i="36"/>
  <c r="O81" i="36" s="1"/>
  <c r="P80" i="36"/>
  <c r="M80" i="36"/>
  <c r="P79" i="36"/>
  <c r="W79" i="36" s="1"/>
  <c r="M79" i="36"/>
  <c r="V79" i="36" s="1"/>
  <c r="P78" i="36"/>
  <c r="M78" i="36"/>
  <c r="P77" i="36"/>
  <c r="W77" i="36" s="1"/>
  <c r="M77" i="36"/>
  <c r="V77" i="36" s="1"/>
  <c r="P76" i="36"/>
  <c r="M76" i="36"/>
  <c r="P75" i="36"/>
  <c r="W75" i="36" s="1"/>
  <c r="M75" i="36"/>
  <c r="V75" i="36" s="1"/>
  <c r="P74" i="36"/>
  <c r="M74" i="36"/>
  <c r="P73" i="36"/>
  <c r="W73" i="36" s="1"/>
  <c r="M73" i="36"/>
  <c r="P71" i="36"/>
  <c r="M71" i="36"/>
  <c r="P70" i="36"/>
  <c r="M70" i="36"/>
  <c r="V70" i="36" s="1"/>
  <c r="P69" i="36"/>
  <c r="M69" i="36"/>
  <c r="P68" i="36"/>
  <c r="M68" i="36"/>
  <c r="P67" i="36"/>
  <c r="M67" i="36"/>
  <c r="P66" i="36"/>
  <c r="M66" i="36"/>
  <c r="P65" i="36"/>
  <c r="M65" i="36"/>
  <c r="P64" i="36"/>
  <c r="M64" i="36"/>
  <c r="P63" i="36"/>
  <c r="M63" i="36"/>
  <c r="P62" i="36"/>
  <c r="M62" i="36"/>
  <c r="P61" i="36"/>
  <c r="M61" i="36"/>
  <c r="P60" i="36"/>
  <c r="M60" i="36"/>
  <c r="P59" i="36"/>
  <c r="M59" i="36"/>
  <c r="P58" i="36"/>
  <c r="M58" i="36"/>
  <c r="P57" i="36"/>
  <c r="M57" i="36"/>
  <c r="P56" i="36"/>
  <c r="M56" i="36"/>
  <c r="V56" i="36" s="1"/>
  <c r="P55" i="36"/>
  <c r="M55" i="36"/>
  <c r="P54" i="36"/>
  <c r="M54" i="36"/>
  <c r="P53" i="36"/>
  <c r="M53" i="36"/>
  <c r="P81" i="34"/>
  <c r="R81" i="34" s="1"/>
  <c r="M81" i="34"/>
  <c r="O81" i="34" s="1"/>
  <c r="P80" i="34"/>
  <c r="R80" i="34" s="1"/>
  <c r="M80" i="34"/>
  <c r="O80" i="34" s="1"/>
  <c r="S80" i="34" s="1"/>
  <c r="P79" i="34"/>
  <c r="R79" i="34" s="1"/>
  <c r="M79" i="34"/>
  <c r="O79" i="34" s="1"/>
  <c r="P78" i="34"/>
  <c r="W78" i="34" s="1"/>
  <c r="M78" i="34"/>
  <c r="V78" i="34" s="1"/>
  <c r="P77" i="34"/>
  <c r="M77" i="34"/>
  <c r="P76" i="34"/>
  <c r="W76" i="34" s="1"/>
  <c r="M76" i="34"/>
  <c r="P75" i="34"/>
  <c r="M75" i="34"/>
  <c r="V75" i="34" s="1"/>
  <c r="P74" i="34"/>
  <c r="W74" i="34" s="1"/>
  <c r="M74" i="34"/>
  <c r="V74" i="34" s="1"/>
  <c r="P73" i="34"/>
  <c r="M73" i="34"/>
  <c r="V73" i="34" s="1"/>
  <c r="P72" i="34"/>
  <c r="W72" i="34" s="1"/>
  <c r="M72" i="34"/>
  <c r="V72" i="34" s="1"/>
  <c r="P71" i="34"/>
  <c r="M71" i="34"/>
  <c r="V71" i="34" s="1"/>
  <c r="P70" i="34"/>
  <c r="W70" i="34" s="1"/>
  <c r="M70" i="34"/>
  <c r="V70" i="34" s="1"/>
  <c r="P69" i="34"/>
  <c r="M69" i="34"/>
  <c r="V69" i="34" s="1"/>
  <c r="P68" i="34"/>
  <c r="W68" i="34" s="1"/>
  <c r="M68" i="34"/>
  <c r="V68" i="34" s="1"/>
  <c r="P67" i="34"/>
  <c r="M67" i="34"/>
  <c r="V67" i="34" s="1"/>
  <c r="P66" i="34"/>
  <c r="W66" i="34" s="1"/>
  <c r="M66" i="34"/>
  <c r="V66" i="34" s="1"/>
  <c r="P65" i="34"/>
  <c r="M65" i="34"/>
  <c r="V65" i="34" s="1"/>
  <c r="P64" i="34"/>
  <c r="W64" i="34" s="1"/>
  <c r="M64" i="34"/>
  <c r="V64" i="34" s="1"/>
  <c r="P63" i="34"/>
  <c r="M63" i="34"/>
  <c r="V63" i="34" s="1"/>
  <c r="P62" i="34"/>
  <c r="W62" i="34" s="1"/>
  <c r="M62" i="34"/>
  <c r="V62" i="34" s="1"/>
  <c r="P61" i="34"/>
  <c r="M61" i="34"/>
  <c r="V61" i="34" s="1"/>
  <c r="P60" i="34"/>
  <c r="W60" i="34" s="1"/>
  <c r="M60" i="34"/>
  <c r="V60" i="34" s="1"/>
  <c r="P59" i="34"/>
  <c r="M59" i="34"/>
  <c r="V59" i="34" s="1"/>
  <c r="P58" i="34"/>
  <c r="W58" i="34" s="1"/>
  <c r="M58" i="34"/>
  <c r="P57" i="34"/>
  <c r="M57" i="34"/>
  <c r="V57" i="34" s="1"/>
  <c r="P56" i="34"/>
  <c r="W56" i="34" s="1"/>
  <c r="M56" i="34"/>
  <c r="P55" i="34"/>
  <c r="M55" i="34"/>
  <c r="V55" i="34" s="1"/>
  <c r="P54" i="34"/>
  <c r="W54" i="34" s="1"/>
  <c r="M54" i="34"/>
  <c r="P53" i="34"/>
  <c r="M53" i="34"/>
  <c r="V53" i="34" s="1"/>
  <c r="P84" i="33"/>
  <c r="W84" i="33" s="1"/>
  <c r="M84" i="33"/>
  <c r="V84" i="33" s="1"/>
  <c r="P83" i="33"/>
  <c r="W83" i="33" s="1"/>
  <c r="M83" i="33"/>
  <c r="V83" i="33" s="1"/>
  <c r="P81" i="33"/>
  <c r="W81" i="33" s="1"/>
  <c r="M81" i="33"/>
  <c r="V81" i="33" s="1"/>
  <c r="P80" i="33"/>
  <c r="W80" i="33" s="1"/>
  <c r="M80" i="33"/>
  <c r="V80" i="33" s="1"/>
  <c r="P79" i="33"/>
  <c r="W79" i="33" s="1"/>
  <c r="M79" i="33"/>
  <c r="V79" i="33" s="1"/>
  <c r="P78" i="33"/>
  <c r="W78" i="33" s="1"/>
  <c r="M78" i="33"/>
  <c r="V78" i="33" s="1"/>
  <c r="P77" i="33"/>
  <c r="W77" i="33" s="1"/>
  <c r="M77" i="33"/>
  <c r="V77" i="33" s="1"/>
  <c r="P76" i="33"/>
  <c r="W76" i="33" s="1"/>
  <c r="M76" i="33"/>
  <c r="V76" i="33" s="1"/>
  <c r="P75" i="33"/>
  <c r="W75" i="33" s="1"/>
  <c r="M75" i="33"/>
  <c r="V75" i="33" s="1"/>
  <c r="P74" i="33"/>
  <c r="M74" i="33"/>
  <c r="V74" i="33" s="1"/>
  <c r="P73" i="33"/>
  <c r="W73" i="33" s="1"/>
  <c r="M73" i="33"/>
  <c r="V73" i="33" s="1"/>
  <c r="P72" i="33"/>
  <c r="M72" i="33"/>
  <c r="V72" i="33" s="1"/>
  <c r="P71" i="33"/>
  <c r="W71" i="33" s="1"/>
  <c r="M71" i="33"/>
  <c r="V71" i="33" s="1"/>
  <c r="P70" i="33"/>
  <c r="W70" i="33" s="1"/>
  <c r="M70" i="33"/>
  <c r="V70" i="33" s="1"/>
  <c r="P69" i="33"/>
  <c r="W69" i="33" s="1"/>
  <c r="M69" i="33"/>
  <c r="V69" i="33" s="1"/>
  <c r="P68" i="33"/>
  <c r="M68" i="33"/>
  <c r="V68" i="33" s="1"/>
  <c r="P67" i="33"/>
  <c r="W67" i="33" s="1"/>
  <c r="M67" i="33"/>
  <c r="V67" i="33" s="1"/>
  <c r="P66" i="33"/>
  <c r="R66" i="33" s="1"/>
  <c r="M66" i="33"/>
  <c r="V66" i="33" s="1"/>
  <c r="P64" i="33"/>
  <c r="W64" i="33" s="1"/>
  <c r="M64" i="33"/>
  <c r="P63" i="33"/>
  <c r="W63" i="33" s="1"/>
  <c r="M63" i="33"/>
  <c r="P62" i="33"/>
  <c r="W62" i="33" s="1"/>
  <c r="M62" i="33"/>
  <c r="V62" i="33" s="1"/>
  <c r="P61" i="33"/>
  <c r="W61" i="33" s="1"/>
  <c r="M61" i="33"/>
  <c r="P60" i="33"/>
  <c r="W60" i="33" s="1"/>
  <c r="M60" i="33"/>
  <c r="V60" i="33" s="1"/>
  <c r="P59" i="33"/>
  <c r="W59" i="33" s="1"/>
  <c r="M59" i="33"/>
  <c r="P58" i="33"/>
  <c r="W58" i="33" s="1"/>
  <c r="M58" i="33"/>
  <c r="V58" i="33" s="1"/>
  <c r="P57" i="33"/>
  <c r="W57" i="33" s="1"/>
  <c r="M57" i="33"/>
  <c r="V57" i="33" s="1"/>
  <c r="P56" i="33"/>
  <c r="W56" i="33" s="1"/>
  <c r="W85" i="33" s="1"/>
  <c r="M56" i="33"/>
  <c r="V56" i="33" s="1"/>
  <c r="P55" i="33"/>
  <c r="W55" i="33" s="1"/>
  <c r="M55" i="33"/>
  <c r="V55" i="33" s="1"/>
  <c r="O83" i="39" l="1"/>
  <c r="V83" i="39"/>
  <c r="R83" i="39"/>
  <c r="W83" i="39"/>
  <c r="O58" i="36"/>
  <c r="V58" i="36"/>
  <c r="O59" i="36"/>
  <c r="V59" i="36"/>
  <c r="O61" i="36"/>
  <c r="V61" i="36"/>
  <c r="O62" i="36"/>
  <c r="V62" i="36"/>
  <c r="O63" i="36"/>
  <c r="V63" i="36"/>
  <c r="O64" i="36"/>
  <c r="V64" i="36"/>
  <c r="O65" i="36"/>
  <c r="V65" i="36"/>
  <c r="O66" i="36"/>
  <c r="V66" i="36"/>
  <c r="O67" i="36"/>
  <c r="V67" i="36"/>
  <c r="O68" i="36"/>
  <c r="V68" i="36"/>
  <c r="O69" i="36"/>
  <c r="V69" i="36"/>
  <c r="R70" i="36"/>
  <c r="W70" i="36"/>
  <c r="R71" i="36"/>
  <c r="W71" i="36"/>
  <c r="O74" i="36"/>
  <c r="V74" i="36"/>
  <c r="O76" i="36"/>
  <c r="V76" i="36"/>
  <c r="O78" i="36"/>
  <c r="V78" i="36"/>
  <c r="O80" i="36"/>
  <c r="V80" i="36"/>
  <c r="O74" i="38"/>
  <c r="R62" i="34"/>
  <c r="R53" i="36"/>
  <c r="W53" i="36"/>
  <c r="R54" i="36"/>
  <c r="W54" i="36"/>
  <c r="R55" i="36"/>
  <c r="W55" i="36"/>
  <c r="R56" i="36"/>
  <c r="W56" i="36"/>
  <c r="R57" i="36"/>
  <c r="W57" i="36"/>
  <c r="R58" i="36"/>
  <c r="W58" i="36"/>
  <c r="R59" i="36"/>
  <c r="W59" i="36"/>
  <c r="R60" i="36"/>
  <c r="W60" i="36"/>
  <c r="R61" i="36"/>
  <c r="W61" i="36"/>
  <c r="R62" i="36"/>
  <c r="W62" i="36"/>
  <c r="R63" i="36"/>
  <c r="W63" i="36"/>
  <c r="R64" i="36"/>
  <c r="W64" i="36"/>
  <c r="R65" i="36"/>
  <c r="W65" i="36"/>
  <c r="R66" i="36"/>
  <c r="W66" i="36"/>
  <c r="R67" i="36"/>
  <c r="W67" i="36"/>
  <c r="R68" i="36"/>
  <c r="W68" i="36"/>
  <c r="R69" i="36"/>
  <c r="W69" i="36"/>
  <c r="O70" i="36"/>
  <c r="O71" i="36"/>
  <c r="V71" i="36"/>
  <c r="R73" i="36"/>
  <c r="R74" i="36"/>
  <c r="W74" i="36"/>
  <c r="O75" i="36"/>
  <c r="R75" i="36"/>
  <c r="R76" i="36"/>
  <c r="W76" i="36"/>
  <c r="O77" i="36"/>
  <c r="R77" i="36"/>
  <c r="R78" i="36"/>
  <c r="W78" i="36"/>
  <c r="O79" i="36"/>
  <c r="R79" i="36"/>
  <c r="R80" i="36"/>
  <c r="W80" i="36"/>
  <c r="O66" i="38"/>
  <c r="O76" i="34"/>
  <c r="V76" i="34"/>
  <c r="R76" i="34"/>
  <c r="R77" i="34"/>
  <c r="W77" i="34"/>
  <c r="O78" i="34"/>
  <c r="R78" i="34"/>
  <c r="O77" i="34"/>
  <c r="V77" i="34"/>
  <c r="R53" i="40"/>
  <c r="W53" i="40"/>
  <c r="R56" i="40"/>
  <c r="W56" i="40"/>
  <c r="R58" i="40"/>
  <c r="W58" i="40"/>
  <c r="R61" i="40"/>
  <c r="W61" i="40"/>
  <c r="R63" i="40"/>
  <c r="W63" i="40"/>
  <c r="R65" i="40"/>
  <c r="W65" i="40"/>
  <c r="O66" i="40"/>
  <c r="R66" i="40"/>
  <c r="R67" i="40"/>
  <c r="W67" i="40"/>
  <c r="R69" i="40"/>
  <c r="W69" i="40"/>
  <c r="R71" i="40"/>
  <c r="W71" i="40"/>
  <c r="O72" i="40"/>
  <c r="O70" i="38"/>
  <c r="R73" i="40"/>
  <c r="W73" i="40"/>
  <c r="R55" i="40"/>
  <c r="W55" i="40"/>
  <c r="R72" i="40"/>
  <c r="S72" i="40" s="1"/>
  <c r="S83" i="39"/>
  <c r="S77" i="38"/>
  <c r="S79" i="38"/>
  <c r="O63" i="38"/>
  <c r="V63" i="38"/>
  <c r="O65" i="38"/>
  <c r="V65" i="38"/>
  <c r="R66" i="38"/>
  <c r="S66" i="38" s="1"/>
  <c r="W66" i="38"/>
  <c r="R67" i="38"/>
  <c r="W67" i="38"/>
  <c r="O68" i="38"/>
  <c r="R70" i="38"/>
  <c r="W70" i="38"/>
  <c r="O72" i="38"/>
  <c r="O73" i="38"/>
  <c r="V73" i="38"/>
  <c r="R74" i="38"/>
  <c r="S74" i="38" s="1"/>
  <c r="W74" i="38"/>
  <c r="R75" i="38"/>
  <c r="W75" i="38"/>
  <c r="O76" i="38"/>
  <c r="V76" i="38"/>
  <c r="R52" i="38"/>
  <c r="R53" i="38"/>
  <c r="W53" i="38"/>
  <c r="R54" i="38"/>
  <c r="W54" i="38"/>
  <c r="R55" i="38"/>
  <c r="W55" i="38"/>
  <c r="R56" i="38"/>
  <c r="W56" i="38"/>
  <c r="R61" i="38"/>
  <c r="W61" i="38"/>
  <c r="O62" i="38"/>
  <c r="R62" i="38"/>
  <c r="R63" i="38"/>
  <c r="W63" i="38"/>
  <c r="O64" i="38"/>
  <c r="R64" i="38"/>
  <c r="R65" i="38"/>
  <c r="W65" i="38"/>
  <c r="O67" i="38"/>
  <c r="V67" i="38"/>
  <c r="R68" i="38"/>
  <c r="W68" i="38"/>
  <c r="O71" i="38"/>
  <c r="V71" i="38"/>
  <c r="R73" i="38"/>
  <c r="W73" i="38"/>
  <c r="O75" i="38"/>
  <c r="V75" i="38"/>
  <c r="O58" i="38"/>
  <c r="O54" i="38"/>
  <c r="S54" i="38" s="1"/>
  <c r="O52" i="38"/>
  <c r="O53" i="38"/>
  <c r="V53" i="38"/>
  <c r="O56" i="38"/>
  <c r="O57" i="38"/>
  <c r="V57" i="38"/>
  <c r="O60" i="38"/>
  <c r="O55" i="38"/>
  <c r="V55" i="38"/>
  <c r="O59" i="38"/>
  <c r="V59" i="38"/>
  <c r="R54" i="37"/>
  <c r="O60" i="36"/>
  <c r="S60" i="36" s="1"/>
  <c r="V60" i="36"/>
  <c r="O73" i="36"/>
  <c r="S73" i="36" s="1"/>
  <c r="V73" i="36"/>
  <c r="O57" i="36"/>
  <c r="V57" i="36"/>
  <c r="O56" i="36"/>
  <c r="O55" i="36"/>
  <c r="S55" i="36" s="1"/>
  <c r="V55" i="36"/>
  <c r="O54" i="36"/>
  <c r="V54" i="36"/>
  <c r="O53" i="36"/>
  <c r="S53" i="36" s="1"/>
  <c r="V53" i="36"/>
  <c r="O54" i="34"/>
  <c r="V54" i="34"/>
  <c r="O56" i="34"/>
  <c r="V56" i="34"/>
  <c r="O58" i="34"/>
  <c r="V58" i="34"/>
  <c r="S78" i="37"/>
  <c r="S80" i="37"/>
  <c r="S82" i="37"/>
  <c r="O54" i="37"/>
  <c r="S54" i="37" s="1"/>
  <c r="V54" i="37"/>
  <c r="V82" i="37" s="1"/>
  <c r="R55" i="37"/>
  <c r="W55" i="37"/>
  <c r="R63" i="37"/>
  <c r="W63" i="37"/>
  <c r="R67" i="37"/>
  <c r="W67" i="37"/>
  <c r="R75" i="37"/>
  <c r="W75" i="37"/>
  <c r="R56" i="37"/>
  <c r="R57" i="37"/>
  <c r="W57" i="37"/>
  <c r="O58" i="37"/>
  <c r="R58" i="37"/>
  <c r="R59" i="37"/>
  <c r="W59" i="37"/>
  <c r="R61" i="37"/>
  <c r="W61" i="37"/>
  <c r="O64" i="37"/>
  <c r="V64" i="37"/>
  <c r="R64" i="37"/>
  <c r="R65" i="37"/>
  <c r="W65" i="37"/>
  <c r="O66" i="37"/>
  <c r="R68" i="37"/>
  <c r="R69" i="37"/>
  <c r="W69" i="37"/>
  <c r="O70" i="37"/>
  <c r="R70" i="37"/>
  <c r="R71" i="37"/>
  <c r="W71" i="37"/>
  <c r="R73" i="37"/>
  <c r="W73" i="37"/>
  <c r="O74" i="37"/>
  <c r="O76" i="37"/>
  <c r="V76" i="37"/>
  <c r="R76" i="37"/>
  <c r="O59" i="33"/>
  <c r="V59" i="33"/>
  <c r="O61" i="33"/>
  <c r="V61" i="33"/>
  <c r="O63" i="33"/>
  <c r="V63" i="33"/>
  <c r="V85" i="33" s="1"/>
  <c r="W86" i="33" s="1"/>
  <c r="O64" i="33"/>
  <c r="V64" i="33"/>
  <c r="W66" i="33"/>
  <c r="R68" i="33"/>
  <c r="W68" i="33"/>
  <c r="R72" i="33"/>
  <c r="W72" i="33"/>
  <c r="R74" i="33"/>
  <c r="W74" i="33"/>
  <c r="O54" i="40"/>
  <c r="V54" i="40"/>
  <c r="R76" i="38"/>
  <c r="W76" i="38"/>
  <c r="R72" i="38"/>
  <c r="W72" i="38"/>
  <c r="R69" i="38"/>
  <c r="W69" i="38"/>
  <c r="R60" i="38"/>
  <c r="W60" i="38"/>
  <c r="R59" i="38"/>
  <c r="W59" i="38"/>
  <c r="R58" i="38"/>
  <c r="S58" i="38" s="1"/>
  <c r="R57" i="38"/>
  <c r="S57" i="38" s="1"/>
  <c r="W57" i="38"/>
  <c r="O69" i="38"/>
  <c r="V69" i="38"/>
  <c r="O61" i="38"/>
  <c r="V61" i="38"/>
  <c r="R54" i="34"/>
  <c r="R55" i="34"/>
  <c r="W55" i="34"/>
  <c r="R57" i="34"/>
  <c r="W57" i="34"/>
  <c r="R63" i="34"/>
  <c r="W63" i="34"/>
  <c r="R53" i="34"/>
  <c r="W53" i="34"/>
  <c r="R58" i="34"/>
  <c r="R59" i="34"/>
  <c r="W59" i="34"/>
  <c r="R61" i="34"/>
  <c r="W61" i="34"/>
  <c r="R64" i="34"/>
  <c r="R65" i="34"/>
  <c r="W65" i="34"/>
  <c r="R67" i="34"/>
  <c r="W67" i="34"/>
  <c r="R69" i="34"/>
  <c r="W69" i="34"/>
  <c r="R71" i="34"/>
  <c r="W71" i="34"/>
  <c r="R73" i="34"/>
  <c r="W73" i="34"/>
  <c r="R75" i="34"/>
  <c r="W75" i="34"/>
  <c r="R53" i="39"/>
  <c r="W53" i="39"/>
  <c r="R54" i="39"/>
  <c r="W54" i="39"/>
  <c r="R55" i="39"/>
  <c r="W55" i="39"/>
  <c r="R56" i="39"/>
  <c r="W56" i="39"/>
  <c r="R57" i="39"/>
  <c r="W57" i="39"/>
  <c r="R58" i="39"/>
  <c r="W58" i="39"/>
  <c r="R59" i="39"/>
  <c r="W59" i="39"/>
  <c r="R60" i="39"/>
  <c r="W60" i="39"/>
  <c r="R61" i="39"/>
  <c r="W61" i="39"/>
  <c r="R63" i="39"/>
  <c r="W63" i="39"/>
  <c r="R64" i="39"/>
  <c r="W64" i="39"/>
  <c r="R65" i="39"/>
  <c r="W65" i="39"/>
  <c r="R66" i="39"/>
  <c r="W66" i="39"/>
  <c r="R67" i="39"/>
  <c r="W67" i="39"/>
  <c r="R68" i="39"/>
  <c r="W68" i="39"/>
  <c r="R69" i="39"/>
  <c r="W69" i="39"/>
  <c r="R70" i="39"/>
  <c r="W70" i="39"/>
  <c r="R71" i="39"/>
  <c r="W71" i="39"/>
  <c r="R72" i="39"/>
  <c r="W72" i="39"/>
  <c r="R73" i="39"/>
  <c r="W73" i="39"/>
  <c r="R74" i="39"/>
  <c r="W74" i="39"/>
  <c r="R75" i="39"/>
  <c r="W75" i="39"/>
  <c r="R76" i="39"/>
  <c r="W76" i="39"/>
  <c r="R78" i="39"/>
  <c r="W78" i="39"/>
  <c r="R79" i="39"/>
  <c r="W79" i="39"/>
  <c r="R81" i="39"/>
  <c r="W81" i="39"/>
  <c r="R82" i="39"/>
  <c r="W82" i="39"/>
  <c r="O53" i="39"/>
  <c r="S53" i="39" s="1"/>
  <c r="V53" i="39"/>
  <c r="O54" i="39"/>
  <c r="V54" i="39"/>
  <c r="O55" i="39"/>
  <c r="S55" i="39" s="1"/>
  <c r="V55" i="39"/>
  <c r="O56" i="39"/>
  <c r="S56" i="39" s="1"/>
  <c r="V56" i="39"/>
  <c r="O57" i="39"/>
  <c r="S57" i="39" s="1"/>
  <c r="V57" i="39"/>
  <c r="O58" i="39"/>
  <c r="V58" i="39"/>
  <c r="O59" i="39"/>
  <c r="S59" i="39" s="1"/>
  <c r="V59" i="39"/>
  <c r="O60" i="39"/>
  <c r="S60" i="39" s="1"/>
  <c r="V60" i="39"/>
  <c r="O61" i="39"/>
  <c r="S61" i="39" s="1"/>
  <c r="V61" i="39"/>
  <c r="O63" i="39"/>
  <c r="V63" i="39"/>
  <c r="O64" i="39"/>
  <c r="S64" i="39" s="1"/>
  <c r="V64" i="39"/>
  <c r="O65" i="39"/>
  <c r="S65" i="39" s="1"/>
  <c r="V65" i="39"/>
  <c r="O66" i="39"/>
  <c r="S66" i="39" s="1"/>
  <c r="V66" i="39"/>
  <c r="O67" i="39"/>
  <c r="S67" i="39" s="1"/>
  <c r="V67" i="39"/>
  <c r="O68" i="39"/>
  <c r="V68" i="39"/>
  <c r="O69" i="39"/>
  <c r="S69" i="39" s="1"/>
  <c r="V69" i="39"/>
  <c r="O70" i="39"/>
  <c r="S70" i="39" s="1"/>
  <c r="V70" i="39"/>
  <c r="O71" i="39"/>
  <c r="S71" i="39" s="1"/>
  <c r="V71" i="39"/>
  <c r="O72" i="39"/>
  <c r="V72" i="39"/>
  <c r="O73" i="39"/>
  <c r="S73" i="39" s="1"/>
  <c r="V73" i="39"/>
  <c r="O74" i="39"/>
  <c r="S74" i="39" s="1"/>
  <c r="V74" i="39"/>
  <c r="O75" i="39"/>
  <c r="S75" i="39" s="1"/>
  <c r="V75" i="39"/>
  <c r="O76" i="39"/>
  <c r="V76" i="39"/>
  <c r="O78" i="39"/>
  <c r="S78" i="39" s="1"/>
  <c r="V78" i="39"/>
  <c r="O79" i="39"/>
  <c r="S79" i="39" s="1"/>
  <c r="V79" i="39"/>
  <c r="O81" i="39"/>
  <c r="S81" i="39" s="1"/>
  <c r="V81" i="39"/>
  <c r="O82" i="39"/>
  <c r="S82" i="39" s="1"/>
  <c r="V82" i="39"/>
  <c r="S79" i="36"/>
  <c r="S58" i="36"/>
  <c r="R71" i="38"/>
  <c r="S71" i="38" s="1"/>
  <c r="W71" i="38"/>
  <c r="R54" i="40"/>
  <c r="S54" i="40" s="1"/>
  <c r="O59" i="40"/>
  <c r="R59" i="40"/>
  <c r="O64" i="40"/>
  <c r="O60" i="40"/>
  <c r="S54" i="36"/>
  <c r="S81" i="36"/>
  <c r="R61" i="33"/>
  <c r="O67" i="33"/>
  <c r="R67" i="33"/>
  <c r="O71" i="33"/>
  <c r="O73" i="33"/>
  <c r="O75" i="33"/>
  <c r="O77" i="33"/>
  <c r="R77" i="33"/>
  <c r="O84" i="33"/>
  <c r="R84" i="33"/>
  <c r="O55" i="33"/>
  <c r="R55" i="33"/>
  <c r="O57" i="33"/>
  <c r="R57" i="33"/>
  <c r="R63" i="33"/>
  <c r="S63" i="33" s="1"/>
  <c r="R64" i="33"/>
  <c r="S64" i="33" s="1"/>
  <c r="O69" i="33"/>
  <c r="R69" i="33"/>
  <c r="O79" i="33"/>
  <c r="O81" i="33"/>
  <c r="R81" i="33"/>
  <c r="S74" i="40"/>
  <c r="S76" i="40"/>
  <c r="S78" i="40"/>
  <c r="S80" i="40"/>
  <c r="O52" i="40"/>
  <c r="O57" i="40"/>
  <c r="R57" i="40"/>
  <c r="O62" i="40"/>
  <c r="R62" i="40"/>
  <c r="O68" i="40"/>
  <c r="O70" i="40"/>
  <c r="R70" i="40"/>
  <c r="O15" i="40"/>
  <c r="R15" i="40"/>
  <c r="R60" i="40"/>
  <c r="S60" i="40" s="1"/>
  <c r="R52" i="40"/>
  <c r="R68" i="40"/>
  <c r="R64" i="40"/>
  <c r="S64" i="40" s="1"/>
  <c r="S75" i="40"/>
  <c r="S77" i="40"/>
  <c r="S79" i="40"/>
  <c r="S81" i="40"/>
  <c r="O53" i="40"/>
  <c r="S53" i="40" s="1"/>
  <c r="O55" i="40"/>
  <c r="S55" i="40" s="1"/>
  <c r="O56" i="40"/>
  <c r="S56" i="40" s="1"/>
  <c r="O58" i="40"/>
  <c r="S58" i="40" s="1"/>
  <c r="O61" i="40"/>
  <c r="S61" i="40" s="1"/>
  <c r="O63" i="40"/>
  <c r="S63" i="40" s="1"/>
  <c r="O65" i="40"/>
  <c r="S65" i="40" s="1"/>
  <c r="O67" i="40"/>
  <c r="S67" i="40" s="1"/>
  <c r="O69" i="40"/>
  <c r="S69" i="40" s="1"/>
  <c r="O71" i="40"/>
  <c r="S71" i="40" s="1"/>
  <c r="O73" i="40"/>
  <c r="S73" i="40" s="1"/>
  <c r="S54" i="39"/>
  <c r="S63" i="39"/>
  <c r="S72" i="39"/>
  <c r="S70" i="38"/>
  <c r="S68" i="38"/>
  <c r="S61" i="38"/>
  <c r="S65" i="38"/>
  <c r="S69" i="38"/>
  <c r="S75" i="38"/>
  <c r="S78" i="38"/>
  <c r="R74" i="37"/>
  <c r="R66" i="37"/>
  <c r="S66" i="37" s="1"/>
  <c r="R72" i="37"/>
  <c r="R60" i="37"/>
  <c r="O60" i="37"/>
  <c r="O62" i="37"/>
  <c r="S62" i="37" s="1"/>
  <c r="O68" i="37"/>
  <c r="S68" i="37" s="1"/>
  <c r="O72" i="37"/>
  <c r="O56" i="37"/>
  <c r="S77" i="37"/>
  <c r="S79" i="37"/>
  <c r="S81" i="37"/>
  <c r="S83" i="37"/>
  <c r="O55" i="37"/>
  <c r="S55" i="37" s="1"/>
  <c r="O57" i="37"/>
  <c r="O59" i="37"/>
  <c r="S59" i="37" s="1"/>
  <c r="O61" i="37"/>
  <c r="O63" i="37"/>
  <c r="S63" i="37" s="1"/>
  <c r="O65" i="37"/>
  <c r="S65" i="37" s="1"/>
  <c r="O67" i="37"/>
  <c r="S67" i="37" s="1"/>
  <c r="O69" i="37"/>
  <c r="S69" i="37" s="1"/>
  <c r="O71" i="37"/>
  <c r="S71" i="37" s="1"/>
  <c r="O73" i="37"/>
  <c r="S73" i="37" s="1"/>
  <c r="O75" i="37"/>
  <c r="S75" i="37" s="1"/>
  <c r="S70" i="36"/>
  <c r="S56" i="36"/>
  <c r="S68" i="36"/>
  <c r="S66" i="36"/>
  <c r="S64" i="36"/>
  <c r="S62" i="36"/>
  <c r="S57" i="36"/>
  <c r="S59" i="36"/>
  <c r="S61" i="36"/>
  <c r="S63" i="36"/>
  <c r="S65" i="36"/>
  <c r="S67" i="36"/>
  <c r="S69" i="36"/>
  <c r="S71" i="36"/>
  <c r="S74" i="36"/>
  <c r="S76" i="36"/>
  <c r="S78" i="36"/>
  <c r="S80" i="36"/>
  <c r="S82" i="36"/>
  <c r="R60" i="34"/>
  <c r="R56" i="34"/>
  <c r="S56" i="34" s="1"/>
  <c r="O60" i="34"/>
  <c r="S77" i="34"/>
  <c r="S79" i="34"/>
  <c r="S81" i="34"/>
  <c r="O62" i="34"/>
  <c r="S62" i="34" s="1"/>
  <c r="O64" i="34"/>
  <c r="S64" i="34" s="1"/>
  <c r="O66" i="34"/>
  <c r="R66" i="34"/>
  <c r="O68" i="34"/>
  <c r="R68" i="34"/>
  <c r="O70" i="34"/>
  <c r="R70" i="34"/>
  <c r="O72" i="34"/>
  <c r="R72" i="34"/>
  <c r="O74" i="34"/>
  <c r="R74" i="34"/>
  <c r="O53" i="34"/>
  <c r="S53" i="34" s="1"/>
  <c r="O55" i="34"/>
  <c r="S55" i="34" s="1"/>
  <c r="O57" i="34"/>
  <c r="S57" i="34" s="1"/>
  <c r="O59" i="34"/>
  <c r="S59" i="34" s="1"/>
  <c r="O61" i="34"/>
  <c r="O63" i="34"/>
  <c r="S63" i="34" s="1"/>
  <c r="O65" i="34"/>
  <c r="S65" i="34" s="1"/>
  <c r="O67" i="34"/>
  <c r="S67" i="34" s="1"/>
  <c r="O69" i="34"/>
  <c r="S69" i="34" s="1"/>
  <c r="O71" i="34"/>
  <c r="S71" i="34" s="1"/>
  <c r="O73" i="34"/>
  <c r="S73" i="34" s="1"/>
  <c r="O75" i="34"/>
  <c r="R79" i="33"/>
  <c r="S79" i="33" s="1"/>
  <c r="R73" i="33"/>
  <c r="R75" i="33"/>
  <c r="R71" i="33"/>
  <c r="S71" i="33" s="1"/>
  <c r="R59" i="33"/>
  <c r="S59" i="33" s="1"/>
  <c r="O56" i="33"/>
  <c r="R56" i="33"/>
  <c r="O58" i="33"/>
  <c r="R58" i="33"/>
  <c r="O60" i="33"/>
  <c r="R60" i="33"/>
  <c r="O62" i="33"/>
  <c r="R62" i="33"/>
  <c r="O66" i="33"/>
  <c r="S66" i="33" s="1"/>
  <c r="O68" i="33"/>
  <c r="S68" i="33" s="1"/>
  <c r="O70" i="33"/>
  <c r="R70" i="33"/>
  <c r="O72" i="33"/>
  <c r="S72" i="33" s="1"/>
  <c r="O74" i="33"/>
  <c r="S74" i="33" s="1"/>
  <c r="O76" i="33"/>
  <c r="R76" i="33"/>
  <c r="O78" i="33"/>
  <c r="R78" i="33"/>
  <c r="O80" i="33"/>
  <c r="R80" i="33"/>
  <c r="O83" i="33"/>
  <c r="R83" i="33"/>
  <c r="P14" i="40"/>
  <c r="W14" i="40" s="1"/>
  <c r="P16" i="40"/>
  <c r="W16" i="40" s="1"/>
  <c r="M14" i="40"/>
  <c r="P15" i="37"/>
  <c r="M15" i="37"/>
  <c r="V15" i="37" s="1"/>
  <c r="M14" i="36"/>
  <c r="P14" i="36"/>
  <c r="P12" i="35"/>
  <c r="W12" i="35" s="1"/>
  <c r="M12" i="35"/>
  <c r="V12" i="35" s="1"/>
  <c r="P13" i="33"/>
  <c r="W13" i="33" s="1"/>
  <c r="M13" i="33"/>
  <c r="V13" i="33" s="1"/>
  <c r="V80" i="38" l="1"/>
  <c r="W81" i="38" s="1"/>
  <c r="W82" i="37"/>
  <c r="W83" i="37" s="1"/>
  <c r="V82" i="36"/>
  <c r="W82" i="36"/>
  <c r="V80" i="34"/>
  <c r="W80" i="34"/>
  <c r="V84" i="39"/>
  <c r="W84" i="39"/>
  <c r="S52" i="40"/>
  <c r="R14" i="36"/>
  <c r="W14" i="36"/>
  <c r="S54" i="34"/>
  <c r="S62" i="38"/>
  <c r="S77" i="36"/>
  <c r="S75" i="36"/>
  <c r="S73" i="38"/>
  <c r="S67" i="38"/>
  <c r="S63" i="38"/>
  <c r="S72" i="38"/>
  <c r="S75" i="34"/>
  <c r="S61" i="34"/>
  <c r="S58" i="34"/>
  <c r="S78" i="34"/>
  <c r="S76" i="34"/>
  <c r="S61" i="33"/>
  <c r="S66" i="40"/>
  <c r="S59" i="38"/>
  <c r="S76" i="38"/>
  <c r="S52" i="38"/>
  <c r="S55" i="38"/>
  <c r="S76" i="39"/>
  <c r="S68" i="39"/>
  <c r="S58" i="39"/>
  <c r="S64" i="38"/>
  <c r="S56" i="38"/>
  <c r="S53" i="38"/>
  <c r="S60" i="38"/>
  <c r="S61" i="37"/>
  <c r="S57" i="37"/>
  <c r="S58" i="37"/>
  <c r="S56" i="37"/>
  <c r="S74" i="37"/>
  <c r="O14" i="40"/>
  <c r="V14" i="40"/>
  <c r="O15" i="37"/>
  <c r="S70" i="37"/>
  <c r="R15" i="37"/>
  <c r="S15" i="37" s="1"/>
  <c r="W15" i="37"/>
  <c r="S76" i="37"/>
  <c r="S64" i="37"/>
  <c r="O14" i="36"/>
  <c r="S14" i="36" s="1"/>
  <c r="V14" i="36"/>
  <c r="S81" i="33"/>
  <c r="S57" i="33"/>
  <c r="S68" i="40"/>
  <c r="S72" i="37"/>
  <c r="S67" i="33"/>
  <c r="S73" i="33"/>
  <c r="S55" i="33"/>
  <c r="R14" i="40"/>
  <c r="S62" i="40"/>
  <c r="S57" i="40"/>
  <c r="S59" i="40"/>
  <c r="O12" i="35"/>
  <c r="R12" i="35"/>
  <c r="S68" i="34"/>
  <c r="O13" i="33"/>
  <c r="R13" i="33"/>
  <c r="S75" i="33"/>
  <c r="S84" i="33"/>
  <c r="S77" i="33"/>
  <c r="S83" i="33"/>
  <c r="S80" i="33"/>
  <c r="S76" i="33"/>
  <c r="S70" i="33"/>
  <c r="S62" i="33"/>
  <c r="S60" i="33"/>
  <c r="S58" i="33"/>
  <c r="S56" i="33"/>
  <c r="S69" i="33"/>
  <c r="S15" i="40"/>
  <c r="S70" i="40"/>
  <c r="S60" i="37"/>
  <c r="S72" i="34"/>
  <c r="S60" i="34"/>
  <c r="S74" i="34"/>
  <c r="S70" i="34"/>
  <c r="S66" i="34"/>
  <c r="S78" i="33"/>
  <c r="W83" i="36" l="1"/>
  <c r="W81" i="34"/>
  <c r="W85" i="39"/>
  <c r="S14" i="40"/>
  <c r="S12" i="35"/>
  <c r="S13" i="33"/>
  <c r="R247" i="29"/>
  <c r="Q247" i="29"/>
  <c r="P247" i="29"/>
  <c r="O247" i="29"/>
  <c r="N247" i="29"/>
  <c r="M247" i="29"/>
  <c r="L247" i="29"/>
  <c r="K247" i="29"/>
  <c r="I247" i="29"/>
  <c r="H247" i="29"/>
  <c r="G247" i="29"/>
  <c r="F247" i="29"/>
  <c r="R238" i="29"/>
  <c r="R248" i="29" s="1"/>
  <c r="Q238" i="29"/>
  <c r="Q248" i="29" s="1"/>
  <c r="P238" i="29"/>
  <c r="O238" i="29"/>
  <c r="O248" i="29" s="1"/>
  <c r="N238" i="29"/>
  <c r="N248" i="29" s="1"/>
  <c r="M238" i="29"/>
  <c r="M248" i="29" s="1"/>
  <c r="L238" i="29"/>
  <c r="L248" i="29" s="1"/>
  <c r="K238" i="29"/>
  <c r="K248" i="29" s="1"/>
  <c r="I238" i="29"/>
  <c r="I248" i="29" s="1"/>
  <c r="H238" i="29"/>
  <c r="H248" i="29" s="1"/>
  <c r="G238" i="29"/>
  <c r="G248" i="29" s="1"/>
  <c r="F238" i="29"/>
  <c r="F248" i="29" s="1"/>
  <c r="R224" i="29"/>
  <c r="Q224" i="29"/>
  <c r="P224" i="29"/>
  <c r="O224" i="29"/>
  <c r="N224" i="29"/>
  <c r="M224" i="29"/>
  <c r="L224" i="29"/>
  <c r="K224" i="29"/>
  <c r="I224" i="29"/>
  <c r="H224" i="29"/>
  <c r="G224" i="29"/>
  <c r="F224" i="29"/>
  <c r="R215" i="29"/>
  <c r="R225" i="29" s="1"/>
  <c r="Q215" i="29"/>
  <c r="Q225" i="29" s="1"/>
  <c r="P215" i="29"/>
  <c r="P225" i="29" s="1"/>
  <c r="O215" i="29"/>
  <c r="O225" i="29" s="1"/>
  <c r="N215" i="29"/>
  <c r="N225" i="29" s="1"/>
  <c r="M215" i="29"/>
  <c r="M225" i="29" s="1"/>
  <c r="L215" i="29"/>
  <c r="L225" i="29" s="1"/>
  <c r="K215" i="29"/>
  <c r="K225" i="29" s="1"/>
  <c r="I215" i="29"/>
  <c r="I225" i="29" s="1"/>
  <c r="H215" i="29"/>
  <c r="H225" i="29" s="1"/>
  <c r="G215" i="29"/>
  <c r="G225" i="29" s="1"/>
  <c r="F215" i="29"/>
  <c r="F225" i="29" s="1"/>
  <c r="R201" i="29"/>
  <c r="Q201" i="29"/>
  <c r="P201" i="29"/>
  <c r="O201" i="29"/>
  <c r="N201" i="29"/>
  <c r="M201" i="29"/>
  <c r="L201" i="29"/>
  <c r="K201" i="29"/>
  <c r="I201" i="29"/>
  <c r="H201" i="29"/>
  <c r="G201" i="29"/>
  <c r="F201" i="29"/>
  <c r="R192" i="29"/>
  <c r="R202" i="29" s="1"/>
  <c r="Q192" i="29"/>
  <c r="Q202" i="29" s="1"/>
  <c r="P192" i="29"/>
  <c r="P202" i="29" s="1"/>
  <c r="O192" i="29"/>
  <c r="O202" i="29" s="1"/>
  <c r="N192" i="29"/>
  <c r="N202" i="29" s="1"/>
  <c r="M192" i="29"/>
  <c r="M202" i="29" s="1"/>
  <c r="L192" i="29"/>
  <c r="L202" i="29" s="1"/>
  <c r="K192" i="29"/>
  <c r="K202" i="29" s="1"/>
  <c r="I192" i="29"/>
  <c r="I202" i="29" s="1"/>
  <c r="H192" i="29"/>
  <c r="H202" i="29" s="1"/>
  <c r="G192" i="29"/>
  <c r="G202" i="29" s="1"/>
  <c r="F192" i="29"/>
  <c r="F202" i="29" s="1"/>
  <c r="R178" i="29"/>
  <c r="Q178" i="29"/>
  <c r="P178" i="29"/>
  <c r="O178" i="29"/>
  <c r="N178" i="29"/>
  <c r="M178" i="29"/>
  <c r="L178" i="29"/>
  <c r="K178" i="29"/>
  <c r="I178" i="29"/>
  <c r="H178" i="29"/>
  <c r="G178" i="29"/>
  <c r="F178" i="29"/>
  <c r="R169" i="29"/>
  <c r="R179" i="29" s="1"/>
  <c r="Q169" i="29"/>
  <c r="Q179" i="29" s="1"/>
  <c r="P169" i="29"/>
  <c r="P179" i="29" s="1"/>
  <c r="O169" i="29"/>
  <c r="O179" i="29" s="1"/>
  <c r="N169" i="29"/>
  <c r="N179" i="29" s="1"/>
  <c r="M169" i="29"/>
  <c r="M179" i="29" s="1"/>
  <c r="L169" i="29"/>
  <c r="L179" i="29" s="1"/>
  <c r="K169" i="29"/>
  <c r="K179" i="29" s="1"/>
  <c r="I169" i="29"/>
  <c r="I179" i="29" s="1"/>
  <c r="H169" i="29"/>
  <c r="H179" i="29" s="1"/>
  <c r="G169" i="29"/>
  <c r="G179" i="29" s="1"/>
  <c r="F169" i="29"/>
  <c r="F179" i="29" s="1"/>
  <c r="R155" i="29"/>
  <c r="Q155" i="29"/>
  <c r="P155" i="29"/>
  <c r="O155" i="29"/>
  <c r="N155" i="29"/>
  <c r="M155" i="29"/>
  <c r="L155" i="29"/>
  <c r="K155" i="29"/>
  <c r="I155" i="29"/>
  <c r="H155" i="29"/>
  <c r="G155" i="29"/>
  <c r="F155" i="29"/>
  <c r="R146" i="29"/>
  <c r="R156" i="29" s="1"/>
  <c r="R254" i="29" s="1"/>
  <c r="Q146" i="29"/>
  <c r="Q156" i="29" s="1"/>
  <c r="Q254" i="29" s="1"/>
  <c r="P146" i="29"/>
  <c r="P156" i="29" s="1"/>
  <c r="O146" i="29"/>
  <c r="O156" i="29" s="1"/>
  <c r="O254" i="29" s="1"/>
  <c r="N146" i="29"/>
  <c r="N156" i="29" s="1"/>
  <c r="N254" i="29" s="1"/>
  <c r="M146" i="29"/>
  <c r="M156" i="29" s="1"/>
  <c r="M254" i="29" s="1"/>
  <c r="L146" i="29"/>
  <c r="L156" i="29" s="1"/>
  <c r="L254" i="29" s="1"/>
  <c r="K146" i="29"/>
  <c r="K156" i="29" s="1"/>
  <c r="K254" i="29" s="1"/>
  <c r="I146" i="29"/>
  <c r="R127" i="29"/>
  <c r="Q127" i="29"/>
  <c r="P127" i="29"/>
  <c r="O127" i="29"/>
  <c r="N127" i="29"/>
  <c r="M127" i="29"/>
  <c r="L127" i="29"/>
  <c r="K127" i="29"/>
  <c r="I127" i="29"/>
  <c r="H127" i="29"/>
  <c r="G127" i="29"/>
  <c r="F127" i="29"/>
  <c r="R118" i="29"/>
  <c r="R128" i="29" s="1"/>
  <c r="Q118" i="29"/>
  <c r="Q128" i="29" s="1"/>
  <c r="P118" i="29"/>
  <c r="P128" i="29" s="1"/>
  <c r="O118" i="29"/>
  <c r="O128" i="29" s="1"/>
  <c r="N118" i="29"/>
  <c r="N128" i="29" s="1"/>
  <c r="M118" i="29"/>
  <c r="M128" i="29" s="1"/>
  <c r="L118" i="29"/>
  <c r="L128" i="29" s="1"/>
  <c r="K118" i="29"/>
  <c r="K128" i="29" s="1"/>
  <c r="I118" i="29"/>
  <c r="I128" i="29" s="1"/>
  <c r="H118" i="29"/>
  <c r="H128" i="29" s="1"/>
  <c r="G118" i="29"/>
  <c r="G128" i="29" s="1"/>
  <c r="F118" i="29"/>
  <c r="F128" i="29" s="1"/>
  <c r="R104" i="29"/>
  <c r="Q104" i="29"/>
  <c r="P104" i="29"/>
  <c r="O104" i="29"/>
  <c r="N104" i="29"/>
  <c r="M104" i="29"/>
  <c r="L104" i="29"/>
  <c r="K104" i="29"/>
  <c r="I104" i="29"/>
  <c r="H104" i="29"/>
  <c r="G104" i="29"/>
  <c r="F104" i="29"/>
  <c r="R95" i="29"/>
  <c r="R105" i="29" s="1"/>
  <c r="Q95" i="29"/>
  <c r="Q105" i="29" s="1"/>
  <c r="P95" i="29"/>
  <c r="P105" i="29" s="1"/>
  <c r="O95" i="29"/>
  <c r="O105" i="29" s="1"/>
  <c r="N95" i="29"/>
  <c r="N105" i="29" s="1"/>
  <c r="M95" i="29"/>
  <c r="M105" i="29" s="1"/>
  <c r="L95" i="29"/>
  <c r="L105" i="29" s="1"/>
  <c r="K95" i="29"/>
  <c r="K105" i="29" s="1"/>
  <c r="I95" i="29"/>
  <c r="I105" i="29" s="1"/>
  <c r="H95" i="29"/>
  <c r="H105" i="29" s="1"/>
  <c r="G95" i="29"/>
  <c r="G105" i="29" s="1"/>
  <c r="F95" i="29"/>
  <c r="F105" i="29" s="1"/>
  <c r="R81" i="29"/>
  <c r="Q81" i="29"/>
  <c r="P81" i="29"/>
  <c r="O81" i="29"/>
  <c r="N81" i="29"/>
  <c r="M81" i="29"/>
  <c r="L81" i="29"/>
  <c r="K81" i="29"/>
  <c r="I81" i="29"/>
  <c r="H81" i="29"/>
  <c r="G81" i="29"/>
  <c r="F81" i="29"/>
  <c r="R73" i="29"/>
  <c r="R82" i="29" s="1"/>
  <c r="Q73" i="29"/>
  <c r="Q82" i="29" s="1"/>
  <c r="P73" i="29"/>
  <c r="P82" i="29" s="1"/>
  <c r="O73" i="29"/>
  <c r="O82" i="29" s="1"/>
  <c r="N73" i="29"/>
  <c r="N82" i="29" s="1"/>
  <c r="M73" i="29"/>
  <c r="M82" i="29" s="1"/>
  <c r="L73" i="29"/>
  <c r="L82" i="29" s="1"/>
  <c r="K73" i="29"/>
  <c r="K82" i="29" s="1"/>
  <c r="I73" i="29"/>
  <c r="I82" i="29" s="1"/>
  <c r="H73" i="29"/>
  <c r="H82" i="29" s="1"/>
  <c r="G73" i="29"/>
  <c r="G82" i="29" s="1"/>
  <c r="F73" i="29"/>
  <c r="F82" i="29" s="1"/>
  <c r="R59" i="29"/>
  <c r="Q59" i="29"/>
  <c r="P59" i="29"/>
  <c r="O59" i="29"/>
  <c r="N59" i="29"/>
  <c r="M59" i="29"/>
  <c r="L59" i="29"/>
  <c r="K59" i="29"/>
  <c r="I59" i="29"/>
  <c r="H59" i="29"/>
  <c r="G59" i="29"/>
  <c r="F59" i="29"/>
  <c r="R50" i="29"/>
  <c r="R60" i="29" s="1"/>
  <c r="Q50" i="29"/>
  <c r="Q60" i="29" s="1"/>
  <c r="P50" i="29"/>
  <c r="P60" i="29" s="1"/>
  <c r="O50" i="29"/>
  <c r="O60" i="29" s="1"/>
  <c r="N50" i="29"/>
  <c r="N60" i="29" s="1"/>
  <c r="M50" i="29"/>
  <c r="M60" i="29" s="1"/>
  <c r="L50" i="29"/>
  <c r="L60" i="29" s="1"/>
  <c r="K50" i="29"/>
  <c r="K60" i="29" s="1"/>
  <c r="I50" i="29"/>
  <c r="I60" i="29" s="1"/>
  <c r="H50" i="29"/>
  <c r="H60" i="29" s="1"/>
  <c r="G50" i="29"/>
  <c r="G60" i="29" s="1"/>
  <c r="F50" i="29"/>
  <c r="F60" i="29" s="1"/>
  <c r="R36" i="29"/>
  <c r="Q36" i="29"/>
  <c r="P36" i="29"/>
  <c r="O36" i="29"/>
  <c r="N36" i="29"/>
  <c r="M36" i="29"/>
  <c r="L36" i="29"/>
  <c r="K36" i="29"/>
  <c r="I36" i="29"/>
  <c r="H36" i="29"/>
  <c r="G36" i="29"/>
  <c r="F36" i="29"/>
  <c r="R27" i="29"/>
  <c r="R37" i="29" s="1"/>
  <c r="R134" i="29" s="1"/>
  <c r="Q27" i="29"/>
  <c r="Q37" i="29" s="1"/>
  <c r="Q134" i="29" s="1"/>
  <c r="P27" i="29"/>
  <c r="P37" i="29" s="1"/>
  <c r="P134" i="29" s="1"/>
  <c r="O27" i="29"/>
  <c r="O37" i="29" s="1"/>
  <c r="O134" i="29" s="1"/>
  <c r="N27" i="29"/>
  <c r="N37" i="29" s="1"/>
  <c r="N134" i="29" s="1"/>
  <c r="M27" i="29"/>
  <c r="M37" i="29" s="1"/>
  <c r="L27" i="29"/>
  <c r="L37" i="29" s="1"/>
  <c r="L134" i="29" s="1"/>
  <c r="K27" i="29"/>
  <c r="K37" i="29" s="1"/>
  <c r="K134" i="29" s="1"/>
  <c r="I27" i="29"/>
  <c r="H27" i="29"/>
  <c r="G27" i="29"/>
  <c r="F27" i="29"/>
  <c r="P32" i="41"/>
  <c r="R32" i="41" s="1"/>
  <c r="M32" i="41"/>
  <c r="O32" i="41" s="1"/>
  <c r="P31" i="41"/>
  <c r="R31" i="41" s="1"/>
  <c r="M31" i="41"/>
  <c r="O31" i="41" s="1"/>
  <c r="P30" i="41"/>
  <c r="R30" i="41" s="1"/>
  <c r="M30" i="41"/>
  <c r="O30" i="41" s="1"/>
  <c r="P29" i="41"/>
  <c r="R29" i="41" s="1"/>
  <c r="M29" i="41"/>
  <c r="O29" i="41" s="1"/>
  <c r="P28" i="41"/>
  <c r="M28" i="41"/>
  <c r="P27" i="41"/>
  <c r="W27" i="41" s="1"/>
  <c r="M27" i="41"/>
  <c r="V27" i="41" s="1"/>
  <c r="P26" i="41"/>
  <c r="M26" i="41"/>
  <c r="V26" i="41" s="1"/>
  <c r="P25" i="41"/>
  <c r="W25" i="41" s="1"/>
  <c r="M25" i="41"/>
  <c r="V25" i="41" s="1"/>
  <c r="P24" i="41"/>
  <c r="M24" i="41"/>
  <c r="V24" i="41" s="1"/>
  <c r="P23" i="41"/>
  <c r="W23" i="41" s="1"/>
  <c r="M23" i="41"/>
  <c r="V23" i="41" s="1"/>
  <c r="P22" i="41"/>
  <c r="M22" i="41"/>
  <c r="V22" i="41" s="1"/>
  <c r="P21" i="41"/>
  <c r="W21" i="41" s="1"/>
  <c r="M21" i="41"/>
  <c r="V21" i="41" s="1"/>
  <c r="P20" i="41"/>
  <c r="W20" i="41" s="1"/>
  <c r="M20" i="41"/>
  <c r="V20" i="41" s="1"/>
  <c r="P19" i="41"/>
  <c r="W19" i="41" s="1"/>
  <c r="M19" i="41"/>
  <c r="V19" i="41" s="1"/>
  <c r="P18" i="41"/>
  <c r="W18" i="41" s="1"/>
  <c r="M18" i="41"/>
  <c r="V18" i="41" s="1"/>
  <c r="P17" i="41"/>
  <c r="W17" i="41" s="1"/>
  <c r="M17" i="41"/>
  <c r="V17" i="41" s="1"/>
  <c r="P16" i="41"/>
  <c r="W16" i="41" s="1"/>
  <c r="M16" i="41"/>
  <c r="V16" i="41" s="1"/>
  <c r="P15" i="41"/>
  <c r="W15" i="41" s="1"/>
  <c r="M15" i="41"/>
  <c r="V15" i="41" s="1"/>
  <c r="P14" i="41"/>
  <c r="W14" i="41" s="1"/>
  <c r="M14" i="41"/>
  <c r="V14" i="41" s="1"/>
  <c r="P13" i="41"/>
  <c r="W13" i="41" s="1"/>
  <c r="M13" i="41"/>
  <c r="V13" i="41" s="1"/>
  <c r="P12" i="41"/>
  <c r="W12" i="41" s="1"/>
  <c r="M12" i="41"/>
  <c r="V12" i="41" s="1"/>
  <c r="P11" i="41"/>
  <c r="W11" i="41" s="1"/>
  <c r="M11" i="41"/>
  <c r="V11" i="41" s="1"/>
  <c r="P10" i="41"/>
  <c r="W10" i="41" s="1"/>
  <c r="M10" i="41"/>
  <c r="V10" i="41" s="1"/>
  <c r="P9" i="41"/>
  <c r="W9" i="41" s="1"/>
  <c r="M9" i="41"/>
  <c r="V9" i="41" s="1"/>
  <c r="P8" i="41"/>
  <c r="W8" i="41" s="1"/>
  <c r="M8" i="41"/>
  <c r="V8" i="41" s="1"/>
  <c r="P36" i="40"/>
  <c r="R36" i="40" s="1"/>
  <c r="M36" i="40"/>
  <c r="O36" i="40" s="1"/>
  <c r="P35" i="40"/>
  <c r="R35" i="40" s="1"/>
  <c r="M35" i="40"/>
  <c r="O35" i="40" s="1"/>
  <c r="P34" i="40"/>
  <c r="R34" i="40" s="1"/>
  <c r="M34" i="40"/>
  <c r="O34" i="40" s="1"/>
  <c r="P33" i="40"/>
  <c r="R33" i="40" s="1"/>
  <c r="M33" i="40"/>
  <c r="O33" i="40" s="1"/>
  <c r="P32" i="40"/>
  <c r="R32" i="40" s="1"/>
  <c r="M32" i="40"/>
  <c r="O32" i="40" s="1"/>
  <c r="P31" i="40"/>
  <c r="R31" i="40" s="1"/>
  <c r="M31" i="40"/>
  <c r="O31" i="40" s="1"/>
  <c r="P30" i="40"/>
  <c r="R30" i="40" s="1"/>
  <c r="M30" i="40"/>
  <c r="O30" i="40" s="1"/>
  <c r="P29" i="40"/>
  <c r="R29" i="40" s="1"/>
  <c r="M29" i="40"/>
  <c r="O29" i="40" s="1"/>
  <c r="P28" i="40"/>
  <c r="W28" i="40" s="1"/>
  <c r="M28" i="40"/>
  <c r="V28" i="40" s="1"/>
  <c r="P27" i="40"/>
  <c r="M27" i="40"/>
  <c r="V27" i="40" s="1"/>
  <c r="P26" i="40"/>
  <c r="W26" i="40" s="1"/>
  <c r="M26" i="40"/>
  <c r="V26" i="40" s="1"/>
  <c r="P25" i="40"/>
  <c r="M25" i="40"/>
  <c r="V25" i="40" s="1"/>
  <c r="P24" i="40"/>
  <c r="W24" i="40" s="1"/>
  <c r="M24" i="40"/>
  <c r="V24" i="40" s="1"/>
  <c r="P23" i="40"/>
  <c r="M23" i="40"/>
  <c r="V23" i="40" s="1"/>
  <c r="P22" i="40"/>
  <c r="W22" i="40" s="1"/>
  <c r="M22" i="40"/>
  <c r="V22" i="40" s="1"/>
  <c r="P21" i="40"/>
  <c r="M21" i="40"/>
  <c r="V21" i="40" s="1"/>
  <c r="P20" i="40"/>
  <c r="W20" i="40" s="1"/>
  <c r="M20" i="40"/>
  <c r="V20" i="40" s="1"/>
  <c r="P19" i="40"/>
  <c r="M19" i="40"/>
  <c r="V19" i="40" s="1"/>
  <c r="P18" i="40"/>
  <c r="W18" i="40" s="1"/>
  <c r="M18" i="40"/>
  <c r="V18" i="40" s="1"/>
  <c r="P17" i="40"/>
  <c r="M17" i="40"/>
  <c r="V17" i="40" s="1"/>
  <c r="R16" i="40"/>
  <c r="M16" i="40"/>
  <c r="V16" i="40" s="1"/>
  <c r="P13" i="40"/>
  <c r="W13" i="40" s="1"/>
  <c r="M13" i="40"/>
  <c r="V13" i="40" s="1"/>
  <c r="P12" i="40"/>
  <c r="M12" i="40"/>
  <c r="V12" i="40" s="1"/>
  <c r="P11" i="40"/>
  <c r="M11" i="40"/>
  <c r="V11" i="40" s="1"/>
  <c r="P10" i="40"/>
  <c r="W10" i="40" s="1"/>
  <c r="M10" i="40"/>
  <c r="V10" i="40" s="1"/>
  <c r="P9" i="40"/>
  <c r="W9" i="40" s="1"/>
  <c r="M9" i="40"/>
  <c r="V9" i="40" s="1"/>
  <c r="P8" i="40"/>
  <c r="W8" i="40" s="1"/>
  <c r="M8" i="40"/>
  <c r="V8" i="40" s="1"/>
  <c r="P36" i="39"/>
  <c r="M36" i="39"/>
  <c r="P35" i="39"/>
  <c r="M35" i="39"/>
  <c r="W32" i="39"/>
  <c r="M32" i="39"/>
  <c r="V32" i="39" s="1"/>
  <c r="P31" i="39"/>
  <c r="W31" i="39" s="1"/>
  <c r="M31" i="39"/>
  <c r="V31" i="39" s="1"/>
  <c r="P30" i="39"/>
  <c r="W30" i="39" s="1"/>
  <c r="M30" i="39"/>
  <c r="V30" i="39" s="1"/>
  <c r="P29" i="39"/>
  <c r="W29" i="39" s="1"/>
  <c r="M29" i="39"/>
  <c r="V29" i="39" s="1"/>
  <c r="P28" i="39"/>
  <c r="W28" i="39" s="1"/>
  <c r="M28" i="39"/>
  <c r="V28" i="39" s="1"/>
  <c r="P27" i="39"/>
  <c r="W27" i="39" s="1"/>
  <c r="M27" i="39"/>
  <c r="V27" i="39" s="1"/>
  <c r="P26" i="39"/>
  <c r="W26" i="39" s="1"/>
  <c r="M26" i="39"/>
  <c r="V26" i="39" s="1"/>
  <c r="P25" i="39"/>
  <c r="W25" i="39" s="1"/>
  <c r="M25" i="39"/>
  <c r="V25" i="39" s="1"/>
  <c r="P24" i="39"/>
  <c r="W24" i="39" s="1"/>
  <c r="M24" i="39"/>
  <c r="V24" i="39" s="1"/>
  <c r="P23" i="39"/>
  <c r="W23" i="39" s="1"/>
  <c r="M23" i="39"/>
  <c r="V23" i="39" s="1"/>
  <c r="P22" i="39"/>
  <c r="W22" i="39" s="1"/>
  <c r="M22" i="39"/>
  <c r="V22" i="39" s="1"/>
  <c r="P21" i="39"/>
  <c r="W21" i="39" s="1"/>
  <c r="M21" i="39"/>
  <c r="V21" i="39" s="1"/>
  <c r="P20" i="39"/>
  <c r="W20" i="39" s="1"/>
  <c r="M20" i="39"/>
  <c r="V20" i="39" s="1"/>
  <c r="P19" i="39"/>
  <c r="W19" i="39" s="1"/>
  <c r="M19" i="39"/>
  <c r="V19" i="39" s="1"/>
  <c r="P18" i="39"/>
  <c r="W18" i="39" s="1"/>
  <c r="M18" i="39"/>
  <c r="V18" i="39" s="1"/>
  <c r="P17" i="39"/>
  <c r="W17" i="39" s="1"/>
  <c r="M17" i="39"/>
  <c r="V17" i="39" s="1"/>
  <c r="P16" i="39"/>
  <c r="W16" i="39" s="1"/>
  <c r="M16" i="39"/>
  <c r="V16" i="39" s="1"/>
  <c r="P14" i="39"/>
  <c r="W14" i="39" s="1"/>
  <c r="M14" i="39"/>
  <c r="V14" i="39" s="1"/>
  <c r="P13" i="39"/>
  <c r="W13" i="39" s="1"/>
  <c r="M13" i="39"/>
  <c r="V13" i="39" s="1"/>
  <c r="P12" i="39"/>
  <c r="W12" i="39" s="1"/>
  <c r="M12" i="39"/>
  <c r="V12" i="39" s="1"/>
  <c r="P11" i="39"/>
  <c r="W11" i="39" s="1"/>
  <c r="M11" i="39"/>
  <c r="V11" i="39" s="1"/>
  <c r="P10" i="39"/>
  <c r="W10" i="39" s="1"/>
  <c r="M10" i="39"/>
  <c r="V10" i="39" s="1"/>
  <c r="P9" i="39"/>
  <c r="W9" i="39" s="1"/>
  <c r="M9" i="39"/>
  <c r="V9" i="39" s="1"/>
  <c r="P8" i="39"/>
  <c r="W8" i="39" s="1"/>
  <c r="M8" i="39"/>
  <c r="V8" i="39" s="1"/>
  <c r="P35" i="38"/>
  <c r="R35" i="38" s="1"/>
  <c r="M35" i="38"/>
  <c r="O35" i="38" s="1"/>
  <c r="P34" i="38"/>
  <c r="R34" i="38" s="1"/>
  <c r="M34" i="38"/>
  <c r="O34" i="38" s="1"/>
  <c r="P33" i="38"/>
  <c r="R33" i="38" s="1"/>
  <c r="M33" i="38"/>
  <c r="O33" i="38" s="1"/>
  <c r="P32" i="38"/>
  <c r="M32" i="38"/>
  <c r="V32" i="38" s="1"/>
  <c r="P31" i="38"/>
  <c r="M31" i="38"/>
  <c r="V31" i="38" s="1"/>
  <c r="P30" i="38"/>
  <c r="W30" i="38" s="1"/>
  <c r="M30" i="38"/>
  <c r="V30" i="38" s="1"/>
  <c r="P29" i="38"/>
  <c r="W29" i="38" s="1"/>
  <c r="M29" i="38"/>
  <c r="V29" i="38" s="1"/>
  <c r="P28" i="38"/>
  <c r="W28" i="38" s="1"/>
  <c r="M28" i="38"/>
  <c r="V28" i="38" s="1"/>
  <c r="P27" i="38"/>
  <c r="W27" i="38" s="1"/>
  <c r="M27" i="38"/>
  <c r="V27" i="38" s="1"/>
  <c r="P26" i="38"/>
  <c r="W26" i="38" s="1"/>
  <c r="M26" i="38"/>
  <c r="V26" i="38" s="1"/>
  <c r="P25" i="38"/>
  <c r="W25" i="38" s="1"/>
  <c r="M25" i="38"/>
  <c r="V25" i="38" s="1"/>
  <c r="P24" i="38"/>
  <c r="W24" i="38" s="1"/>
  <c r="M24" i="38"/>
  <c r="V24" i="38" s="1"/>
  <c r="P23" i="38"/>
  <c r="W23" i="38" s="1"/>
  <c r="M23" i="38"/>
  <c r="V23" i="38" s="1"/>
  <c r="P22" i="38"/>
  <c r="W22" i="38" s="1"/>
  <c r="M22" i="38"/>
  <c r="V22" i="38" s="1"/>
  <c r="P21" i="38"/>
  <c r="W21" i="38" s="1"/>
  <c r="M21" i="38"/>
  <c r="V21" i="38" s="1"/>
  <c r="P20" i="38"/>
  <c r="W20" i="38" s="1"/>
  <c r="M20" i="38"/>
  <c r="V20" i="38" s="1"/>
  <c r="P19" i="38"/>
  <c r="W19" i="38" s="1"/>
  <c r="M19" i="38"/>
  <c r="V19" i="38" s="1"/>
  <c r="P18" i="38"/>
  <c r="W18" i="38" s="1"/>
  <c r="M18" i="38"/>
  <c r="V18" i="38" s="1"/>
  <c r="P17" i="38"/>
  <c r="W17" i="38" s="1"/>
  <c r="M17" i="38"/>
  <c r="P16" i="38"/>
  <c r="W16" i="38" s="1"/>
  <c r="M16" i="38"/>
  <c r="V16" i="38" s="1"/>
  <c r="P15" i="38"/>
  <c r="W15" i="38" s="1"/>
  <c r="M15" i="38"/>
  <c r="V15" i="38" s="1"/>
  <c r="P14" i="38"/>
  <c r="W14" i="38" s="1"/>
  <c r="M14" i="38"/>
  <c r="V14" i="38" s="1"/>
  <c r="P13" i="38"/>
  <c r="W13" i="38" s="1"/>
  <c r="M13" i="38"/>
  <c r="V13" i="38" s="1"/>
  <c r="P12" i="38"/>
  <c r="W12" i="38" s="1"/>
  <c r="M12" i="38"/>
  <c r="V12" i="38" s="1"/>
  <c r="P11" i="38"/>
  <c r="W11" i="38" s="1"/>
  <c r="M11" i="38"/>
  <c r="V11" i="38" s="1"/>
  <c r="P10" i="38"/>
  <c r="W10" i="38" s="1"/>
  <c r="M10" i="38"/>
  <c r="V10" i="38" s="1"/>
  <c r="P9" i="38"/>
  <c r="W9" i="38" s="1"/>
  <c r="M9" i="38"/>
  <c r="V9" i="38" s="1"/>
  <c r="P8" i="38"/>
  <c r="W8" i="38" s="1"/>
  <c r="W34" i="38" s="1"/>
  <c r="M8" i="38"/>
  <c r="V8" i="38" s="1"/>
  <c r="V34" i="38" s="1"/>
  <c r="P36" i="37"/>
  <c r="R36" i="37" s="1"/>
  <c r="M36" i="37"/>
  <c r="O36" i="37" s="1"/>
  <c r="R35" i="37"/>
  <c r="P35" i="37"/>
  <c r="O35" i="37"/>
  <c r="S35" i="37" s="1"/>
  <c r="M35" i="37"/>
  <c r="P34" i="37"/>
  <c r="R34" i="37" s="1"/>
  <c r="M34" i="37"/>
  <c r="O34" i="37" s="1"/>
  <c r="R33" i="37"/>
  <c r="P33" i="37"/>
  <c r="O33" i="37"/>
  <c r="S33" i="37" s="1"/>
  <c r="M33" i="37"/>
  <c r="P32" i="37"/>
  <c r="R32" i="37" s="1"/>
  <c r="M32" i="37"/>
  <c r="O32" i="37" s="1"/>
  <c r="P31" i="37"/>
  <c r="R31" i="37" s="1"/>
  <c r="M31" i="37"/>
  <c r="O31" i="37" s="1"/>
  <c r="P30" i="37"/>
  <c r="R30" i="37" s="1"/>
  <c r="M30" i="37"/>
  <c r="O30" i="37" s="1"/>
  <c r="P29" i="37"/>
  <c r="W29" i="37" s="1"/>
  <c r="M29" i="37"/>
  <c r="V29" i="37" s="1"/>
  <c r="P28" i="37"/>
  <c r="M28" i="37"/>
  <c r="V28" i="37" s="1"/>
  <c r="P27" i="37"/>
  <c r="W27" i="37" s="1"/>
  <c r="M27" i="37"/>
  <c r="V27" i="37" s="1"/>
  <c r="P26" i="37"/>
  <c r="M26" i="37"/>
  <c r="V26" i="37" s="1"/>
  <c r="P25" i="37"/>
  <c r="W25" i="37" s="1"/>
  <c r="M25" i="37"/>
  <c r="V25" i="37" s="1"/>
  <c r="P24" i="37"/>
  <c r="M24" i="37"/>
  <c r="V24" i="37" s="1"/>
  <c r="P23" i="37"/>
  <c r="W23" i="37" s="1"/>
  <c r="M23" i="37"/>
  <c r="V23" i="37" s="1"/>
  <c r="P22" i="37"/>
  <c r="M22" i="37"/>
  <c r="V22" i="37" s="1"/>
  <c r="P21" i="37"/>
  <c r="W21" i="37" s="1"/>
  <c r="M21" i="37"/>
  <c r="V21" i="37" s="1"/>
  <c r="P20" i="37"/>
  <c r="M20" i="37"/>
  <c r="V20" i="37" s="1"/>
  <c r="P19" i="37"/>
  <c r="W19" i="37" s="1"/>
  <c r="M19" i="37"/>
  <c r="V19" i="37" s="1"/>
  <c r="P18" i="37"/>
  <c r="M18" i="37"/>
  <c r="V18" i="37" s="1"/>
  <c r="P17" i="37"/>
  <c r="W17" i="37" s="1"/>
  <c r="M17" i="37"/>
  <c r="V17" i="37" s="1"/>
  <c r="P16" i="37"/>
  <c r="M16" i="37"/>
  <c r="V16" i="37" s="1"/>
  <c r="P14" i="37"/>
  <c r="W14" i="37" s="1"/>
  <c r="M14" i="37"/>
  <c r="P13" i="37"/>
  <c r="M13" i="37"/>
  <c r="V13" i="37" s="1"/>
  <c r="P12" i="37"/>
  <c r="W12" i="37" s="1"/>
  <c r="M12" i="37"/>
  <c r="V12" i="37" s="1"/>
  <c r="P11" i="37"/>
  <c r="M11" i="37"/>
  <c r="V11" i="37" s="1"/>
  <c r="P10" i="37"/>
  <c r="M10" i="37"/>
  <c r="V10" i="37" s="1"/>
  <c r="P9" i="37"/>
  <c r="W9" i="37" s="1"/>
  <c r="M9" i="37"/>
  <c r="V9" i="37" s="1"/>
  <c r="P8" i="37"/>
  <c r="M8" i="37"/>
  <c r="V8" i="37" s="1"/>
  <c r="V35" i="37" s="1"/>
  <c r="P36" i="36"/>
  <c r="R36" i="36" s="1"/>
  <c r="M36" i="36"/>
  <c r="O36" i="36" s="1"/>
  <c r="P35" i="36"/>
  <c r="R35" i="36" s="1"/>
  <c r="M35" i="36"/>
  <c r="O35" i="36" s="1"/>
  <c r="P34" i="36"/>
  <c r="M34" i="36"/>
  <c r="P33" i="36"/>
  <c r="M33" i="36"/>
  <c r="V33" i="36" s="1"/>
  <c r="P32" i="36"/>
  <c r="W32" i="36" s="1"/>
  <c r="M32" i="36"/>
  <c r="V32" i="36" s="1"/>
  <c r="P31" i="36"/>
  <c r="M31" i="36"/>
  <c r="V31" i="36" s="1"/>
  <c r="P30" i="36"/>
  <c r="W30" i="36" s="1"/>
  <c r="M30" i="36"/>
  <c r="V30" i="36" s="1"/>
  <c r="P29" i="36"/>
  <c r="M29" i="36"/>
  <c r="V29" i="36" s="1"/>
  <c r="P28" i="36"/>
  <c r="W28" i="36" s="1"/>
  <c r="M28" i="36"/>
  <c r="V28" i="36" s="1"/>
  <c r="P27" i="36"/>
  <c r="M27" i="36"/>
  <c r="V27" i="36" s="1"/>
  <c r="P26" i="36"/>
  <c r="W26" i="36" s="1"/>
  <c r="M26" i="36"/>
  <c r="V26" i="36" s="1"/>
  <c r="P25" i="36"/>
  <c r="M25" i="36"/>
  <c r="V25" i="36" s="1"/>
  <c r="P24" i="36"/>
  <c r="W24" i="36" s="1"/>
  <c r="M24" i="36"/>
  <c r="V24" i="36" s="1"/>
  <c r="P23" i="36"/>
  <c r="M23" i="36"/>
  <c r="V23" i="36" s="1"/>
  <c r="P22" i="36"/>
  <c r="W22" i="36" s="1"/>
  <c r="M22" i="36"/>
  <c r="V22" i="36" s="1"/>
  <c r="P21" i="36"/>
  <c r="M21" i="36"/>
  <c r="V21" i="36" s="1"/>
  <c r="P20" i="36"/>
  <c r="W20" i="36" s="1"/>
  <c r="M20" i="36"/>
  <c r="V20" i="36" s="1"/>
  <c r="P19" i="36"/>
  <c r="W19" i="36" s="1"/>
  <c r="M19" i="36"/>
  <c r="V19" i="36" s="1"/>
  <c r="P18" i="36"/>
  <c r="W18" i="36" s="1"/>
  <c r="M18" i="36"/>
  <c r="V18" i="36" s="1"/>
  <c r="P17" i="36"/>
  <c r="W17" i="36" s="1"/>
  <c r="M17" i="36"/>
  <c r="V17" i="36" s="1"/>
  <c r="P16" i="36"/>
  <c r="W16" i="36" s="1"/>
  <c r="M16" i="36"/>
  <c r="V16" i="36" s="1"/>
  <c r="P15" i="36"/>
  <c r="W15" i="36" s="1"/>
  <c r="M15" i="36"/>
  <c r="V15" i="36" s="1"/>
  <c r="P13" i="36"/>
  <c r="W13" i="36" s="1"/>
  <c r="M13" i="36"/>
  <c r="V13" i="36" s="1"/>
  <c r="P12" i="36"/>
  <c r="W12" i="36" s="1"/>
  <c r="M12" i="36"/>
  <c r="P11" i="36"/>
  <c r="W11" i="36" s="1"/>
  <c r="M11" i="36"/>
  <c r="V11" i="36" s="1"/>
  <c r="P10" i="36"/>
  <c r="W10" i="36" s="1"/>
  <c r="M10" i="36"/>
  <c r="V10" i="36" s="1"/>
  <c r="P9" i="36"/>
  <c r="W9" i="36" s="1"/>
  <c r="M9" i="36"/>
  <c r="V9" i="36" s="1"/>
  <c r="P8" i="36"/>
  <c r="W8" i="36" s="1"/>
  <c r="M8" i="36"/>
  <c r="V8" i="36" s="1"/>
  <c r="P35" i="35"/>
  <c r="R35" i="35" s="1"/>
  <c r="M35" i="35"/>
  <c r="O35" i="35" s="1"/>
  <c r="P34" i="35"/>
  <c r="R34" i="35" s="1"/>
  <c r="M34" i="35"/>
  <c r="O34" i="35" s="1"/>
  <c r="P33" i="35"/>
  <c r="R33" i="35" s="1"/>
  <c r="M33" i="35"/>
  <c r="O33" i="35" s="1"/>
  <c r="P32" i="35"/>
  <c r="R32" i="35" s="1"/>
  <c r="M32" i="35"/>
  <c r="O32" i="35" s="1"/>
  <c r="P31" i="35"/>
  <c r="R31" i="35" s="1"/>
  <c r="M31" i="35"/>
  <c r="O31" i="35" s="1"/>
  <c r="P30" i="35"/>
  <c r="W30" i="35" s="1"/>
  <c r="M30" i="35"/>
  <c r="V30" i="35" s="1"/>
  <c r="P29" i="35"/>
  <c r="M29" i="35"/>
  <c r="V29" i="35" s="1"/>
  <c r="P28" i="35"/>
  <c r="M28" i="35"/>
  <c r="V28" i="35" s="1"/>
  <c r="P27" i="35"/>
  <c r="W27" i="35" s="1"/>
  <c r="M27" i="35"/>
  <c r="V27" i="35" s="1"/>
  <c r="P26" i="35"/>
  <c r="M26" i="35"/>
  <c r="V26" i="35" s="1"/>
  <c r="P25" i="35"/>
  <c r="W25" i="35" s="1"/>
  <c r="M25" i="35"/>
  <c r="V25" i="35" s="1"/>
  <c r="P24" i="35"/>
  <c r="M24" i="35"/>
  <c r="V24" i="35" s="1"/>
  <c r="P23" i="35"/>
  <c r="W23" i="35" s="1"/>
  <c r="M23" i="35"/>
  <c r="V23" i="35" s="1"/>
  <c r="P22" i="35"/>
  <c r="M22" i="35"/>
  <c r="V22" i="35" s="1"/>
  <c r="P21" i="35"/>
  <c r="W21" i="35" s="1"/>
  <c r="M21" i="35"/>
  <c r="V21" i="35" s="1"/>
  <c r="P20" i="35"/>
  <c r="M20" i="35"/>
  <c r="V20" i="35" s="1"/>
  <c r="P19" i="35"/>
  <c r="W19" i="35" s="1"/>
  <c r="M19" i="35"/>
  <c r="V19" i="35" s="1"/>
  <c r="P18" i="35"/>
  <c r="M18" i="35"/>
  <c r="V18" i="35" s="1"/>
  <c r="P17" i="35"/>
  <c r="W17" i="35" s="1"/>
  <c r="M17" i="35"/>
  <c r="V17" i="35" s="1"/>
  <c r="P16" i="35"/>
  <c r="M16" i="35"/>
  <c r="V16" i="35" s="1"/>
  <c r="P15" i="35"/>
  <c r="W15" i="35" s="1"/>
  <c r="M15" i="35"/>
  <c r="V15" i="35" s="1"/>
  <c r="P14" i="35"/>
  <c r="M14" i="35"/>
  <c r="V14" i="35" s="1"/>
  <c r="P13" i="35"/>
  <c r="M13" i="35"/>
  <c r="V13" i="35" s="1"/>
  <c r="P11" i="35"/>
  <c r="M11" i="35"/>
  <c r="V11" i="35" s="1"/>
  <c r="P10" i="35"/>
  <c r="W10" i="35" s="1"/>
  <c r="M10" i="35"/>
  <c r="V10" i="35" s="1"/>
  <c r="P9" i="35"/>
  <c r="M9" i="35"/>
  <c r="V9" i="35" s="1"/>
  <c r="P8" i="35"/>
  <c r="W8" i="35" s="1"/>
  <c r="M8" i="35"/>
  <c r="P36" i="34"/>
  <c r="R36" i="34" s="1"/>
  <c r="M36" i="34"/>
  <c r="O36" i="34" s="1"/>
  <c r="P35" i="34"/>
  <c r="R35" i="34" s="1"/>
  <c r="M35" i="34"/>
  <c r="O35" i="34" s="1"/>
  <c r="P34" i="34"/>
  <c r="R34" i="34" s="1"/>
  <c r="M34" i="34"/>
  <c r="O34" i="34" s="1"/>
  <c r="P33" i="34"/>
  <c r="R33" i="34" s="1"/>
  <c r="M33" i="34"/>
  <c r="O33" i="34" s="1"/>
  <c r="P32" i="34"/>
  <c r="W32" i="34" s="1"/>
  <c r="M32" i="34"/>
  <c r="V32" i="34" s="1"/>
  <c r="P31" i="34"/>
  <c r="M31" i="34"/>
  <c r="P30" i="34"/>
  <c r="W30" i="34" s="1"/>
  <c r="M30" i="34"/>
  <c r="V30" i="34" s="1"/>
  <c r="P29" i="34"/>
  <c r="M29" i="34"/>
  <c r="V29" i="34" s="1"/>
  <c r="P28" i="34"/>
  <c r="W28" i="34" s="1"/>
  <c r="M28" i="34"/>
  <c r="V28" i="34" s="1"/>
  <c r="P27" i="34"/>
  <c r="W27" i="34" s="1"/>
  <c r="M27" i="34"/>
  <c r="V27" i="34" s="1"/>
  <c r="P26" i="34"/>
  <c r="W26" i="34" s="1"/>
  <c r="M26" i="34"/>
  <c r="V26" i="34" s="1"/>
  <c r="P25" i="34"/>
  <c r="W25" i="34" s="1"/>
  <c r="M25" i="34"/>
  <c r="V25" i="34" s="1"/>
  <c r="P24" i="34"/>
  <c r="W24" i="34" s="1"/>
  <c r="O24" i="34"/>
  <c r="M24" i="34"/>
  <c r="V24" i="34" s="1"/>
  <c r="P23" i="34"/>
  <c r="W23" i="34" s="1"/>
  <c r="M23" i="34"/>
  <c r="V23" i="34" s="1"/>
  <c r="P22" i="34"/>
  <c r="W22" i="34" s="1"/>
  <c r="M22" i="34"/>
  <c r="V22" i="34" s="1"/>
  <c r="P21" i="34"/>
  <c r="W21" i="34" s="1"/>
  <c r="M21" i="34"/>
  <c r="V21" i="34" s="1"/>
  <c r="P20" i="34"/>
  <c r="W20" i="34" s="1"/>
  <c r="M20" i="34"/>
  <c r="V20" i="34" s="1"/>
  <c r="P19" i="34"/>
  <c r="W19" i="34" s="1"/>
  <c r="M19" i="34"/>
  <c r="V19" i="34" s="1"/>
  <c r="P18" i="34"/>
  <c r="W18" i="34" s="1"/>
  <c r="M18" i="34"/>
  <c r="V18" i="34" s="1"/>
  <c r="P17" i="34"/>
  <c r="W17" i="34" s="1"/>
  <c r="M17" i="34"/>
  <c r="V17" i="34" s="1"/>
  <c r="P16" i="34"/>
  <c r="W16" i="34" s="1"/>
  <c r="M16" i="34"/>
  <c r="P15" i="34"/>
  <c r="W15" i="34" s="1"/>
  <c r="M15" i="34"/>
  <c r="V15" i="34" s="1"/>
  <c r="P14" i="34"/>
  <c r="W14" i="34" s="1"/>
  <c r="M14" i="34"/>
  <c r="V14" i="34" s="1"/>
  <c r="P13" i="34"/>
  <c r="W13" i="34" s="1"/>
  <c r="M13" i="34"/>
  <c r="V13" i="34" s="1"/>
  <c r="P12" i="34"/>
  <c r="W12" i="34" s="1"/>
  <c r="M12" i="34"/>
  <c r="P11" i="34"/>
  <c r="W11" i="34" s="1"/>
  <c r="M11" i="34"/>
  <c r="V11" i="34" s="1"/>
  <c r="R10" i="34"/>
  <c r="P10" i="34"/>
  <c r="W10" i="34" s="1"/>
  <c r="M10" i="34"/>
  <c r="V10" i="34" s="1"/>
  <c r="P9" i="34"/>
  <c r="W9" i="34" s="1"/>
  <c r="M9" i="34"/>
  <c r="V9" i="34" s="1"/>
  <c r="P8" i="34"/>
  <c r="W8" i="34" s="1"/>
  <c r="M8" i="34"/>
  <c r="P36" i="33"/>
  <c r="W36" i="33" s="1"/>
  <c r="M36" i="33"/>
  <c r="V36" i="33" s="1"/>
  <c r="P35" i="33"/>
  <c r="W35" i="33" s="1"/>
  <c r="M35" i="33"/>
  <c r="V35" i="33" s="1"/>
  <c r="P34" i="33"/>
  <c r="W34" i="33" s="1"/>
  <c r="M34" i="33"/>
  <c r="V34" i="33" s="1"/>
  <c r="P33" i="33"/>
  <c r="W33" i="33" s="1"/>
  <c r="M33" i="33"/>
  <c r="V33" i="33" s="1"/>
  <c r="P32" i="33"/>
  <c r="W32" i="33" s="1"/>
  <c r="M32" i="33"/>
  <c r="V32" i="33" s="1"/>
  <c r="P31" i="33"/>
  <c r="W31" i="33" s="1"/>
  <c r="M31" i="33"/>
  <c r="V31" i="33" s="1"/>
  <c r="P30" i="33"/>
  <c r="W30" i="33" s="1"/>
  <c r="M30" i="33"/>
  <c r="V30" i="33" s="1"/>
  <c r="P29" i="33"/>
  <c r="W29" i="33" s="1"/>
  <c r="M29" i="33"/>
  <c r="V29" i="33" s="1"/>
  <c r="P28" i="33"/>
  <c r="W28" i="33" s="1"/>
  <c r="M28" i="33"/>
  <c r="V28" i="33" s="1"/>
  <c r="P27" i="33"/>
  <c r="W27" i="33" s="1"/>
  <c r="M27" i="33"/>
  <c r="V27" i="33" s="1"/>
  <c r="P26" i="33"/>
  <c r="W26" i="33" s="1"/>
  <c r="M26" i="33"/>
  <c r="V26" i="33" s="1"/>
  <c r="P25" i="33"/>
  <c r="W25" i="33" s="1"/>
  <c r="M25" i="33"/>
  <c r="V25" i="33" s="1"/>
  <c r="P24" i="33"/>
  <c r="W24" i="33" s="1"/>
  <c r="M24" i="33"/>
  <c r="V24" i="33" s="1"/>
  <c r="P23" i="33"/>
  <c r="W23" i="33" s="1"/>
  <c r="M23" i="33"/>
  <c r="V23" i="33" s="1"/>
  <c r="P22" i="33"/>
  <c r="W22" i="33" s="1"/>
  <c r="M22" i="33"/>
  <c r="V22" i="33" s="1"/>
  <c r="P21" i="33"/>
  <c r="W21" i="33" s="1"/>
  <c r="M21" i="33"/>
  <c r="V21" i="33" s="1"/>
  <c r="P20" i="33"/>
  <c r="W20" i="33" s="1"/>
  <c r="M20" i="33"/>
  <c r="V20" i="33" s="1"/>
  <c r="P19" i="33"/>
  <c r="W19" i="33" s="1"/>
  <c r="M19" i="33"/>
  <c r="V19" i="33" s="1"/>
  <c r="P17" i="33"/>
  <c r="W17" i="33" s="1"/>
  <c r="M17" i="33"/>
  <c r="P16" i="33"/>
  <c r="W16" i="33" s="1"/>
  <c r="M16" i="33"/>
  <c r="V16" i="33" s="1"/>
  <c r="P15" i="33"/>
  <c r="W15" i="33" s="1"/>
  <c r="M15" i="33"/>
  <c r="V15" i="33" s="1"/>
  <c r="P14" i="33"/>
  <c r="W14" i="33" s="1"/>
  <c r="M14" i="33"/>
  <c r="P12" i="33"/>
  <c r="W12" i="33" s="1"/>
  <c r="M12" i="33"/>
  <c r="V12" i="33" s="1"/>
  <c r="P11" i="33"/>
  <c r="W11" i="33" s="1"/>
  <c r="M11" i="33"/>
  <c r="V11" i="33" s="1"/>
  <c r="P10" i="33"/>
  <c r="W10" i="33" s="1"/>
  <c r="M10" i="33"/>
  <c r="V10" i="33" s="1"/>
  <c r="P9" i="33"/>
  <c r="W9" i="33" s="1"/>
  <c r="W37" i="33" s="1"/>
  <c r="M9" i="33"/>
  <c r="P8" i="33"/>
  <c r="W8" i="33" s="1"/>
  <c r="M8" i="33"/>
  <c r="V8" i="33" s="1"/>
  <c r="P80" i="32"/>
  <c r="R80" i="32" s="1"/>
  <c r="M80" i="32"/>
  <c r="O80" i="32" s="1"/>
  <c r="P79" i="32"/>
  <c r="R79" i="32" s="1"/>
  <c r="M79" i="32"/>
  <c r="O79" i="32" s="1"/>
  <c r="P78" i="32"/>
  <c r="R78" i="32" s="1"/>
  <c r="M78" i="32"/>
  <c r="O78" i="32" s="1"/>
  <c r="P77" i="32"/>
  <c r="R77" i="32" s="1"/>
  <c r="M77" i="32"/>
  <c r="O77" i="32" s="1"/>
  <c r="P76" i="32"/>
  <c r="R76" i="32" s="1"/>
  <c r="M76" i="32"/>
  <c r="O76" i="32" s="1"/>
  <c r="P75" i="32"/>
  <c r="W75" i="32" s="1"/>
  <c r="M75" i="32"/>
  <c r="V75" i="32" s="1"/>
  <c r="P74" i="32"/>
  <c r="W74" i="32" s="1"/>
  <c r="M74" i="32"/>
  <c r="V74" i="32" s="1"/>
  <c r="P73" i="32"/>
  <c r="W73" i="32" s="1"/>
  <c r="M73" i="32"/>
  <c r="V73" i="32" s="1"/>
  <c r="P72" i="32"/>
  <c r="W72" i="32" s="1"/>
  <c r="M72" i="32"/>
  <c r="V72" i="32" s="1"/>
  <c r="P71" i="32"/>
  <c r="W71" i="32" s="1"/>
  <c r="M71" i="32"/>
  <c r="V71" i="32" s="1"/>
  <c r="P70" i="32"/>
  <c r="W70" i="32" s="1"/>
  <c r="M70" i="32"/>
  <c r="V70" i="32" s="1"/>
  <c r="P69" i="32"/>
  <c r="W69" i="32" s="1"/>
  <c r="M69" i="32"/>
  <c r="V69" i="32" s="1"/>
  <c r="P68" i="32"/>
  <c r="W68" i="32" s="1"/>
  <c r="M68" i="32"/>
  <c r="V68" i="32" s="1"/>
  <c r="P67" i="32"/>
  <c r="W67" i="32" s="1"/>
  <c r="M67" i="32"/>
  <c r="V67" i="32" s="1"/>
  <c r="P66" i="32"/>
  <c r="W66" i="32" s="1"/>
  <c r="M66" i="32"/>
  <c r="V66" i="32" s="1"/>
  <c r="P65" i="32"/>
  <c r="W65" i="32" s="1"/>
  <c r="M65" i="32"/>
  <c r="V65" i="32" s="1"/>
  <c r="P64" i="32"/>
  <c r="W64" i="32" s="1"/>
  <c r="M64" i="32"/>
  <c r="V64" i="32" s="1"/>
  <c r="P63" i="32"/>
  <c r="W63" i="32" s="1"/>
  <c r="M63" i="32"/>
  <c r="V63" i="32" s="1"/>
  <c r="P62" i="32"/>
  <c r="W62" i="32" s="1"/>
  <c r="M62" i="32"/>
  <c r="V62" i="32" s="1"/>
  <c r="P61" i="32"/>
  <c r="W61" i="32" s="1"/>
  <c r="M61" i="32"/>
  <c r="V61" i="32" s="1"/>
  <c r="P60" i="32"/>
  <c r="W60" i="32" s="1"/>
  <c r="M60" i="32"/>
  <c r="V60" i="32" s="1"/>
  <c r="P59" i="32"/>
  <c r="W59" i="32" s="1"/>
  <c r="M59" i="32"/>
  <c r="V59" i="32" s="1"/>
  <c r="P58" i="32"/>
  <c r="W58" i="32" s="1"/>
  <c r="M58" i="32"/>
  <c r="V58" i="32" s="1"/>
  <c r="P57" i="32"/>
  <c r="W57" i="32" s="1"/>
  <c r="M57" i="32"/>
  <c r="V57" i="32" s="1"/>
  <c r="P56" i="32"/>
  <c r="W56" i="32" s="1"/>
  <c r="M56" i="32"/>
  <c r="V56" i="32" s="1"/>
  <c r="P55" i="32"/>
  <c r="W55" i="32" s="1"/>
  <c r="M55" i="32"/>
  <c r="V55" i="32" s="1"/>
  <c r="P54" i="32"/>
  <c r="W54" i="32" s="1"/>
  <c r="M54" i="32"/>
  <c r="V54" i="32" s="1"/>
  <c r="P53" i="32"/>
  <c r="W53" i="32" s="1"/>
  <c r="W79" i="32" s="1"/>
  <c r="M53" i="32"/>
  <c r="V53" i="32" s="1"/>
  <c r="V79" i="32" s="1"/>
  <c r="P36" i="32"/>
  <c r="R36" i="32" s="1"/>
  <c r="M36" i="32"/>
  <c r="O36" i="32" s="1"/>
  <c r="P35" i="32"/>
  <c r="R35" i="32" s="1"/>
  <c r="M35" i="32"/>
  <c r="O35" i="32" s="1"/>
  <c r="P34" i="32"/>
  <c r="R34" i="32" s="1"/>
  <c r="M34" i="32"/>
  <c r="O34" i="32" s="1"/>
  <c r="P33" i="32"/>
  <c r="R33" i="32" s="1"/>
  <c r="M33" i="32"/>
  <c r="O33" i="32" s="1"/>
  <c r="P32" i="32"/>
  <c r="R32" i="32" s="1"/>
  <c r="M32" i="32"/>
  <c r="O32" i="32" s="1"/>
  <c r="P31" i="32"/>
  <c r="M31" i="32"/>
  <c r="V31" i="32" s="1"/>
  <c r="R30" i="32"/>
  <c r="P30" i="32"/>
  <c r="W30" i="32" s="1"/>
  <c r="O30" i="32"/>
  <c r="S30" i="32" s="1"/>
  <c r="M30" i="32"/>
  <c r="V30" i="32" s="1"/>
  <c r="P29" i="32"/>
  <c r="M29" i="32"/>
  <c r="V29" i="32" s="1"/>
  <c r="P28" i="32"/>
  <c r="W28" i="32" s="1"/>
  <c r="M28" i="32"/>
  <c r="V28" i="32" s="1"/>
  <c r="R27" i="32"/>
  <c r="P27" i="32"/>
  <c r="W27" i="32" s="1"/>
  <c r="O27" i="32"/>
  <c r="S27" i="32" s="1"/>
  <c r="M27" i="32"/>
  <c r="V27" i="32" s="1"/>
  <c r="P26" i="32"/>
  <c r="W26" i="32" s="1"/>
  <c r="M26" i="32"/>
  <c r="V26" i="32" s="1"/>
  <c r="R25" i="32"/>
  <c r="P25" i="32"/>
  <c r="W25" i="32" s="1"/>
  <c r="O25" i="32"/>
  <c r="S25" i="32" s="1"/>
  <c r="M25" i="32"/>
  <c r="V25" i="32" s="1"/>
  <c r="P24" i="32"/>
  <c r="W24" i="32" s="1"/>
  <c r="M24" i="32"/>
  <c r="V24" i="32" s="1"/>
  <c r="R23" i="32"/>
  <c r="P23" i="32"/>
  <c r="W23" i="32" s="1"/>
  <c r="O23" i="32"/>
  <c r="S23" i="32" s="1"/>
  <c r="M23" i="32"/>
  <c r="V23" i="32" s="1"/>
  <c r="P22" i="32"/>
  <c r="W22" i="32" s="1"/>
  <c r="M22" i="32"/>
  <c r="V22" i="32" s="1"/>
  <c r="P21" i="32"/>
  <c r="W21" i="32" s="1"/>
  <c r="M21" i="32"/>
  <c r="V21" i="32" s="1"/>
  <c r="P20" i="32"/>
  <c r="W20" i="32" s="1"/>
  <c r="M20" i="32"/>
  <c r="V20" i="32" s="1"/>
  <c r="P19" i="32"/>
  <c r="W19" i="32" s="1"/>
  <c r="M19" i="32"/>
  <c r="P18" i="32"/>
  <c r="W18" i="32" s="1"/>
  <c r="M18" i="32"/>
  <c r="V18" i="32" s="1"/>
  <c r="P17" i="32"/>
  <c r="W17" i="32" s="1"/>
  <c r="M17" i="32"/>
  <c r="V17" i="32" s="1"/>
  <c r="P16" i="32"/>
  <c r="W16" i="32" s="1"/>
  <c r="M16" i="32"/>
  <c r="V16" i="32" s="1"/>
  <c r="R15" i="32"/>
  <c r="P15" i="32"/>
  <c r="W15" i="32" s="1"/>
  <c r="M15" i="32"/>
  <c r="V15" i="32" s="1"/>
  <c r="P14" i="32"/>
  <c r="W14" i="32" s="1"/>
  <c r="M14" i="32"/>
  <c r="V14" i="32" s="1"/>
  <c r="P13" i="32"/>
  <c r="W13" i="32" s="1"/>
  <c r="M13" i="32"/>
  <c r="V13" i="32" s="1"/>
  <c r="P12" i="32"/>
  <c r="W12" i="32" s="1"/>
  <c r="M12" i="32"/>
  <c r="V12" i="32" s="1"/>
  <c r="P11" i="32"/>
  <c r="W11" i="32" s="1"/>
  <c r="M11" i="32"/>
  <c r="V11" i="32" s="1"/>
  <c r="P10" i="32"/>
  <c r="W10" i="32" s="1"/>
  <c r="M10" i="32"/>
  <c r="V10" i="32" s="1"/>
  <c r="P9" i="32"/>
  <c r="W9" i="32" s="1"/>
  <c r="M9" i="32"/>
  <c r="V9" i="32" s="1"/>
  <c r="P8" i="32"/>
  <c r="W8" i="32" s="1"/>
  <c r="M8" i="32"/>
  <c r="V8" i="32" s="1"/>
  <c r="P81" i="31"/>
  <c r="R81" i="31" s="1"/>
  <c r="M81" i="31"/>
  <c r="O81" i="31" s="1"/>
  <c r="P80" i="31"/>
  <c r="R80" i="31" s="1"/>
  <c r="M80" i="31"/>
  <c r="O80" i="31" s="1"/>
  <c r="P79" i="31"/>
  <c r="R79" i="31" s="1"/>
  <c r="M79" i="31"/>
  <c r="O79" i="31" s="1"/>
  <c r="P78" i="31"/>
  <c r="R78" i="31" s="1"/>
  <c r="M78" i="31"/>
  <c r="O78" i="31" s="1"/>
  <c r="P77" i="31"/>
  <c r="M77" i="31"/>
  <c r="P76" i="31"/>
  <c r="W76" i="31" s="1"/>
  <c r="M76" i="31"/>
  <c r="V76" i="31" s="1"/>
  <c r="P75" i="31"/>
  <c r="W75" i="31" s="1"/>
  <c r="M75" i="31"/>
  <c r="V75" i="31" s="1"/>
  <c r="P74" i="31"/>
  <c r="W74" i="31" s="1"/>
  <c r="M74" i="31"/>
  <c r="P73" i="31"/>
  <c r="W73" i="31" s="1"/>
  <c r="M73" i="31"/>
  <c r="V73" i="31" s="1"/>
  <c r="P72" i="31"/>
  <c r="W72" i="31" s="1"/>
  <c r="M72" i="31"/>
  <c r="V72" i="31" s="1"/>
  <c r="P71" i="31"/>
  <c r="W71" i="31" s="1"/>
  <c r="M71" i="31"/>
  <c r="V71" i="31" s="1"/>
  <c r="P70" i="31"/>
  <c r="W70" i="31" s="1"/>
  <c r="M70" i="31"/>
  <c r="P69" i="31"/>
  <c r="W69" i="31" s="1"/>
  <c r="M69" i="31"/>
  <c r="V69" i="31" s="1"/>
  <c r="P68" i="31"/>
  <c r="W68" i="31" s="1"/>
  <c r="M68" i="31"/>
  <c r="V68" i="31" s="1"/>
  <c r="P67" i="31"/>
  <c r="M67" i="31"/>
  <c r="V67" i="31" s="1"/>
  <c r="P66" i="31"/>
  <c r="W66" i="31" s="1"/>
  <c r="M66" i="31"/>
  <c r="P65" i="31"/>
  <c r="M65" i="31"/>
  <c r="V65" i="31" s="1"/>
  <c r="P64" i="31"/>
  <c r="W64" i="31" s="1"/>
  <c r="M64" i="31"/>
  <c r="V64" i="31" s="1"/>
  <c r="P63" i="31"/>
  <c r="M63" i="31"/>
  <c r="V63" i="31" s="1"/>
  <c r="P62" i="31"/>
  <c r="W62" i="31" s="1"/>
  <c r="M62" i="31"/>
  <c r="P61" i="31"/>
  <c r="M61" i="31"/>
  <c r="V61" i="31" s="1"/>
  <c r="P60" i="31"/>
  <c r="W60" i="31" s="1"/>
  <c r="M60" i="31"/>
  <c r="V60" i="31" s="1"/>
  <c r="P59" i="31"/>
  <c r="M59" i="31"/>
  <c r="V59" i="31" s="1"/>
  <c r="P58" i="31"/>
  <c r="W58" i="31" s="1"/>
  <c r="M58" i="31"/>
  <c r="P57" i="31"/>
  <c r="M57" i="31"/>
  <c r="V57" i="31" s="1"/>
  <c r="P56" i="31"/>
  <c r="W56" i="31" s="1"/>
  <c r="M56" i="31"/>
  <c r="V56" i="31" s="1"/>
  <c r="P55" i="31"/>
  <c r="M55" i="31"/>
  <c r="V55" i="31" s="1"/>
  <c r="P54" i="31"/>
  <c r="W54" i="31" s="1"/>
  <c r="M54" i="31"/>
  <c r="P53" i="31"/>
  <c r="M53" i="31"/>
  <c r="V53" i="31" s="1"/>
  <c r="P35" i="31"/>
  <c r="R35" i="31" s="1"/>
  <c r="M35" i="31"/>
  <c r="O35" i="31" s="1"/>
  <c r="P34" i="31"/>
  <c r="R34" i="31" s="1"/>
  <c r="M34" i="31"/>
  <c r="O34" i="31" s="1"/>
  <c r="P33" i="31"/>
  <c r="R33" i="31" s="1"/>
  <c r="M33" i="31"/>
  <c r="O33" i="31" s="1"/>
  <c r="P32" i="31"/>
  <c r="R32" i="31" s="1"/>
  <c r="M32" i="31"/>
  <c r="O32" i="31" s="1"/>
  <c r="P31" i="31"/>
  <c r="M31" i="31"/>
  <c r="V31" i="31" s="1"/>
  <c r="P30" i="31"/>
  <c r="W30" i="31" s="1"/>
  <c r="M30" i="31"/>
  <c r="P29" i="31"/>
  <c r="M29" i="31"/>
  <c r="V29" i="31" s="1"/>
  <c r="P28" i="31"/>
  <c r="M28" i="31"/>
  <c r="V28" i="31" s="1"/>
  <c r="P27" i="31"/>
  <c r="W27" i="31" s="1"/>
  <c r="M27" i="31"/>
  <c r="V27" i="31" s="1"/>
  <c r="P26" i="31"/>
  <c r="M26" i="31"/>
  <c r="V26" i="31" s="1"/>
  <c r="P25" i="31"/>
  <c r="W25" i="31" s="1"/>
  <c r="M25" i="31"/>
  <c r="V25" i="31" s="1"/>
  <c r="P24" i="31"/>
  <c r="M24" i="31"/>
  <c r="V24" i="31" s="1"/>
  <c r="P23" i="31"/>
  <c r="W23" i="31" s="1"/>
  <c r="M23" i="31"/>
  <c r="V23" i="31" s="1"/>
  <c r="P22" i="31"/>
  <c r="W22" i="31" s="1"/>
  <c r="M22" i="31"/>
  <c r="V22" i="31" s="1"/>
  <c r="P21" i="31"/>
  <c r="W21" i="31" s="1"/>
  <c r="M21" i="31"/>
  <c r="V21" i="31" s="1"/>
  <c r="P20" i="31"/>
  <c r="W20" i="31" s="1"/>
  <c r="M20" i="31"/>
  <c r="V20" i="31" s="1"/>
  <c r="P19" i="31"/>
  <c r="W19" i="31" s="1"/>
  <c r="M19" i="31"/>
  <c r="V19" i="31" s="1"/>
  <c r="P18" i="31"/>
  <c r="W18" i="31" s="1"/>
  <c r="M18" i="31"/>
  <c r="V18" i="31" s="1"/>
  <c r="P17" i="31"/>
  <c r="W17" i="31" s="1"/>
  <c r="M17" i="31"/>
  <c r="P16" i="31"/>
  <c r="W16" i="31" s="1"/>
  <c r="M16" i="31"/>
  <c r="V16" i="31" s="1"/>
  <c r="P15" i="31"/>
  <c r="W15" i="31" s="1"/>
  <c r="M15" i="31"/>
  <c r="V15" i="31" s="1"/>
  <c r="P14" i="31"/>
  <c r="W14" i="31" s="1"/>
  <c r="M14" i="31"/>
  <c r="V14" i="31" s="1"/>
  <c r="P13" i="31"/>
  <c r="W13" i="31" s="1"/>
  <c r="M13" i="31"/>
  <c r="V13" i="31" s="1"/>
  <c r="P12" i="31"/>
  <c r="W12" i="31" s="1"/>
  <c r="M12" i="31"/>
  <c r="V12" i="31" s="1"/>
  <c r="P11" i="31"/>
  <c r="W11" i="31" s="1"/>
  <c r="M11" i="31"/>
  <c r="V11" i="31" s="1"/>
  <c r="P10" i="31"/>
  <c r="W10" i="31" s="1"/>
  <c r="M10" i="31"/>
  <c r="V10" i="31" s="1"/>
  <c r="P9" i="31"/>
  <c r="W9" i="31" s="1"/>
  <c r="M9" i="31"/>
  <c r="P8" i="31"/>
  <c r="W8" i="31" s="1"/>
  <c r="M8" i="31"/>
  <c r="V8" i="31" s="1"/>
  <c r="P80" i="30"/>
  <c r="R80" i="30" s="1"/>
  <c r="M80" i="30"/>
  <c r="O80" i="30" s="1"/>
  <c r="P79" i="30"/>
  <c r="R79" i="30" s="1"/>
  <c r="M79" i="30"/>
  <c r="O79" i="30" s="1"/>
  <c r="P78" i="30"/>
  <c r="R78" i="30" s="1"/>
  <c r="M78" i="30"/>
  <c r="O78" i="30" s="1"/>
  <c r="P77" i="30"/>
  <c r="R77" i="30" s="1"/>
  <c r="M77" i="30"/>
  <c r="O77" i="30" s="1"/>
  <c r="P76" i="30"/>
  <c r="M76" i="30"/>
  <c r="V76" i="30" s="1"/>
  <c r="P75" i="30"/>
  <c r="W75" i="30" s="1"/>
  <c r="M75" i="30"/>
  <c r="V75" i="30" s="1"/>
  <c r="P74" i="30"/>
  <c r="M74" i="30"/>
  <c r="V74" i="30" s="1"/>
  <c r="P73" i="30"/>
  <c r="W73" i="30" s="1"/>
  <c r="M73" i="30"/>
  <c r="V73" i="30" s="1"/>
  <c r="P72" i="30"/>
  <c r="M72" i="30"/>
  <c r="V72" i="30" s="1"/>
  <c r="P71" i="30"/>
  <c r="W71" i="30" s="1"/>
  <c r="M71" i="30"/>
  <c r="V71" i="30" s="1"/>
  <c r="P70" i="30"/>
  <c r="M70" i="30"/>
  <c r="V70" i="30" s="1"/>
  <c r="P69" i="30"/>
  <c r="W69" i="30" s="1"/>
  <c r="M69" i="30"/>
  <c r="V69" i="30" s="1"/>
  <c r="P68" i="30"/>
  <c r="M68" i="30"/>
  <c r="V68" i="30" s="1"/>
  <c r="P67" i="30"/>
  <c r="W67" i="30" s="1"/>
  <c r="M67" i="30"/>
  <c r="V67" i="30" s="1"/>
  <c r="P66" i="30"/>
  <c r="W66" i="30" s="1"/>
  <c r="M66" i="30"/>
  <c r="V66" i="30" s="1"/>
  <c r="P65" i="30"/>
  <c r="W65" i="30" s="1"/>
  <c r="M65" i="30"/>
  <c r="V65" i="30" s="1"/>
  <c r="P64" i="30"/>
  <c r="W64" i="30" s="1"/>
  <c r="M64" i="30"/>
  <c r="V64" i="30" s="1"/>
  <c r="P63" i="30"/>
  <c r="W63" i="30" s="1"/>
  <c r="M63" i="30"/>
  <c r="V63" i="30" s="1"/>
  <c r="P62" i="30"/>
  <c r="W62" i="30" s="1"/>
  <c r="M62" i="30"/>
  <c r="V62" i="30" s="1"/>
  <c r="P61" i="30"/>
  <c r="W61" i="30" s="1"/>
  <c r="M61" i="30"/>
  <c r="V61" i="30" s="1"/>
  <c r="P60" i="30"/>
  <c r="W60" i="30" s="1"/>
  <c r="M60" i="30"/>
  <c r="P59" i="30"/>
  <c r="W59" i="30" s="1"/>
  <c r="M59" i="30"/>
  <c r="V59" i="30" s="1"/>
  <c r="P58" i="30"/>
  <c r="W58" i="30" s="1"/>
  <c r="M58" i="30"/>
  <c r="P57" i="30"/>
  <c r="W57" i="30" s="1"/>
  <c r="M57" i="30"/>
  <c r="V57" i="30" s="1"/>
  <c r="P56" i="30"/>
  <c r="W56" i="30" s="1"/>
  <c r="M56" i="30"/>
  <c r="V56" i="30" s="1"/>
  <c r="V79" i="30" s="1"/>
  <c r="P55" i="30"/>
  <c r="W55" i="30" s="1"/>
  <c r="M55" i="30"/>
  <c r="V55" i="30" s="1"/>
  <c r="R54" i="30"/>
  <c r="P54" i="30"/>
  <c r="W54" i="30" s="1"/>
  <c r="M54" i="30"/>
  <c r="V54" i="30" s="1"/>
  <c r="P53" i="30"/>
  <c r="W53" i="30" s="1"/>
  <c r="M53" i="30"/>
  <c r="V53" i="30" s="1"/>
  <c r="P35" i="30"/>
  <c r="R35" i="30" s="1"/>
  <c r="M35" i="30"/>
  <c r="O35" i="30" s="1"/>
  <c r="P34" i="30"/>
  <c r="R34" i="30" s="1"/>
  <c r="M34" i="30"/>
  <c r="O34" i="30" s="1"/>
  <c r="P33" i="30"/>
  <c r="R33" i="30" s="1"/>
  <c r="M33" i="30"/>
  <c r="O33" i="30" s="1"/>
  <c r="P32" i="30"/>
  <c r="M32" i="30"/>
  <c r="O32" i="30" s="1"/>
  <c r="P31" i="30"/>
  <c r="W31" i="30" s="1"/>
  <c r="M31" i="30"/>
  <c r="V31" i="30" s="1"/>
  <c r="P30" i="30"/>
  <c r="W30" i="30" s="1"/>
  <c r="M30" i="30"/>
  <c r="V30" i="30" s="1"/>
  <c r="P29" i="30"/>
  <c r="W29" i="30" s="1"/>
  <c r="M29" i="30"/>
  <c r="V29" i="30" s="1"/>
  <c r="P28" i="30"/>
  <c r="M28" i="30"/>
  <c r="V28" i="30" s="1"/>
  <c r="P27" i="30"/>
  <c r="W27" i="30" s="1"/>
  <c r="M27" i="30"/>
  <c r="V27" i="30" s="1"/>
  <c r="P26" i="30"/>
  <c r="W26" i="30" s="1"/>
  <c r="M26" i="30"/>
  <c r="V26" i="30" s="1"/>
  <c r="P25" i="30"/>
  <c r="W25" i="30" s="1"/>
  <c r="M25" i="30"/>
  <c r="V25" i="30" s="1"/>
  <c r="P24" i="30"/>
  <c r="M24" i="30"/>
  <c r="V24" i="30" s="1"/>
  <c r="P23" i="30"/>
  <c r="W23" i="30" s="1"/>
  <c r="M23" i="30"/>
  <c r="V23" i="30" s="1"/>
  <c r="P22" i="30"/>
  <c r="W22" i="30" s="1"/>
  <c r="M22" i="30"/>
  <c r="V22" i="30" s="1"/>
  <c r="P21" i="30"/>
  <c r="W21" i="30" s="1"/>
  <c r="M21" i="30"/>
  <c r="V21" i="30" s="1"/>
  <c r="P20" i="30"/>
  <c r="M20" i="30"/>
  <c r="V20" i="30" s="1"/>
  <c r="P19" i="30"/>
  <c r="W19" i="30" s="1"/>
  <c r="M19" i="30"/>
  <c r="V19" i="30" s="1"/>
  <c r="P18" i="30"/>
  <c r="W18" i="30" s="1"/>
  <c r="M18" i="30"/>
  <c r="V18" i="30" s="1"/>
  <c r="P17" i="30"/>
  <c r="W17" i="30" s="1"/>
  <c r="M17" i="30"/>
  <c r="P16" i="30"/>
  <c r="M16" i="30"/>
  <c r="V16" i="30" s="1"/>
  <c r="P15" i="30"/>
  <c r="W15" i="30" s="1"/>
  <c r="M15" i="30"/>
  <c r="V15" i="30" s="1"/>
  <c r="P14" i="30"/>
  <c r="M14" i="30"/>
  <c r="V14" i="30" s="1"/>
  <c r="P13" i="30"/>
  <c r="W13" i="30" s="1"/>
  <c r="M13" i="30"/>
  <c r="P12" i="30"/>
  <c r="W12" i="30" s="1"/>
  <c r="M12" i="30"/>
  <c r="V12" i="30" s="1"/>
  <c r="P11" i="30"/>
  <c r="W11" i="30" s="1"/>
  <c r="M11" i="30"/>
  <c r="V11" i="30" s="1"/>
  <c r="P10" i="30"/>
  <c r="M10" i="30"/>
  <c r="V10" i="30" s="1"/>
  <c r="P9" i="30"/>
  <c r="W9" i="30" s="1"/>
  <c r="M9" i="30"/>
  <c r="P8" i="30"/>
  <c r="W8" i="30" s="1"/>
  <c r="M8" i="30"/>
  <c r="V8" i="30" s="1"/>
  <c r="V33" i="41" l="1"/>
  <c r="V35" i="40"/>
  <c r="W35" i="38"/>
  <c r="V34" i="35"/>
  <c r="W80" i="32"/>
  <c r="V35" i="32"/>
  <c r="O36" i="39"/>
  <c r="V36" i="39"/>
  <c r="R36" i="39"/>
  <c r="S36" i="39" s="1"/>
  <c r="W36" i="39"/>
  <c r="R32" i="30"/>
  <c r="W32" i="30"/>
  <c r="S33" i="34"/>
  <c r="O32" i="34"/>
  <c r="O11" i="31"/>
  <c r="O72" i="31"/>
  <c r="R19" i="32"/>
  <c r="O21" i="32"/>
  <c r="S21" i="32" s="1"/>
  <c r="R21" i="32"/>
  <c r="R22" i="34"/>
  <c r="R21" i="36"/>
  <c r="W21" i="36"/>
  <c r="R23" i="36"/>
  <c r="W23" i="36"/>
  <c r="R25" i="36"/>
  <c r="W25" i="36"/>
  <c r="R29" i="36"/>
  <c r="W29" i="36"/>
  <c r="R31" i="36"/>
  <c r="W31" i="36"/>
  <c r="R33" i="36"/>
  <c r="W33" i="36"/>
  <c r="R34" i="36"/>
  <c r="W34" i="36"/>
  <c r="O9" i="37"/>
  <c r="O30" i="38"/>
  <c r="S30" i="40"/>
  <c r="S31" i="40"/>
  <c r="S32" i="40"/>
  <c r="S33" i="40"/>
  <c r="S34" i="40"/>
  <c r="S35" i="40"/>
  <c r="S36" i="40"/>
  <c r="O56" i="31"/>
  <c r="O15" i="32"/>
  <c r="S15" i="32" s="1"/>
  <c r="R53" i="32"/>
  <c r="O69" i="32"/>
  <c r="O28" i="34"/>
  <c r="O34" i="36"/>
  <c r="S34" i="36" s="1"/>
  <c r="V34" i="36"/>
  <c r="V37" i="36" s="1"/>
  <c r="O19" i="38"/>
  <c r="O27" i="38"/>
  <c r="O8" i="34"/>
  <c r="V8" i="34"/>
  <c r="O16" i="34"/>
  <c r="V16" i="34"/>
  <c r="V35" i="34" s="1"/>
  <c r="O12" i="34"/>
  <c r="V12" i="34"/>
  <c r="R14" i="34"/>
  <c r="O18" i="34"/>
  <c r="R18" i="34"/>
  <c r="O20" i="34"/>
  <c r="R20" i="34"/>
  <c r="O26" i="34"/>
  <c r="O30" i="34"/>
  <c r="O31" i="34"/>
  <c r="V31" i="34"/>
  <c r="S35" i="34"/>
  <c r="S34" i="32"/>
  <c r="S36" i="32"/>
  <c r="S78" i="32"/>
  <c r="S80" i="32"/>
  <c r="R17" i="32"/>
  <c r="S32" i="32"/>
  <c r="R63" i="32"/>
  <c r="O67" i="32"/>
  <c r="S67" i="32" s="1"/>
  <c r="O71" i="32"/>
  <c r="R71" i="32"/>
  <c r="O73" i="32"/>
  <c r="R73" i="32"/>
  <c r="O75" i="32"/>
  <c r="R75" i="32"/>
  <c r="O9" i="32"/>
  <c r="R9" i="32"/>
  <c r="O11" i="32"/>
  <c r="R11" i="32"/>
  <c r="O13" i="32"/>
  <c r="R13" i="32"/>
  <c r="R29" i="32"/>
  <c r="W29" i="32"/>
  <c r="W35" i="32" s="1"/>
  <c r="R31" i="32"/>
  <c r="W31" i="32"/>
  <c r="S76" i="32"/>
  <c r="S32" i="41"/>
  <c r="R22" i="41"/>
  <c r="W22" i="41"/>
  <c r="W33" i="41" s="1"/>
  <c r="R24" i="41"/>
  <c r="W24" i="41"/>
  <c r="R26" i="41"/>
  <c r="W26" i="41"/>
  <c r="R28" i="41"/>
  <c r="W28" i="41"/>
  <c r="O18" i="41"/>
  <c r="O28" i="41"/>
  <c r="S28" i="41" s="1"/>
  <c r="V28" i="41"/>
  <c r="R12" i="40"/>
  <c r="W12" i="40"/>
  <c r="R17" i="40"/>
  <c r="W17" i="40"/>
  <c r="R19" i="40"/>
  <c r="W19" i="40"/>
  <c r="R21" i="40"/>
  <c r="W21" i="40"/>
  <c r="R23" i="40"/>
  <c r="W23" i="40"/>
  <c r="R25" i="40"/>
  <c r="W25" i="40"/>
  <c r="R29" i="38"/>
  <c r="O9" i="38"/>
  <c r="R9" i="38"/>
  <c r="O11" i="38"/>
  <c r="O23" i="38"/>
  <c r="S34" i="38"/>
  <c r="S35" i="38"/>
  <c r="O63" i="32"/>
  <c r="S63" i="32" s="1"/>
  <c r="M134" i="29"/>
  <c r="F253" i="29"/>
  <c r="H253" i="29"/>
  <c r="G253" i="29"/>
  <c r="I253" i="29"/>
  <c r="P248" i="29"/>
  <c r="P254" i="29" s="1"/>
  <c r="O13" i="38"/>
  <c r="R13" i="38"/>
  <c r="O15" i="38"/>
  <c r="O17" i="38"/>
  <c r="V17" i="38"/>
  <c r="O21" i="38"/>
  <c r="O25" i="38"/>
  <c r="R32" i="38"/>
  <c r="W32" i="38"/>
  <c r="R61" i="32"/>
  <c r="R57" i="32"/>
  <c r="R55" i="32"/>
  <c r="R59" i="32"/>
  <c r="R67" i="32"/>
  <c r="R69" i="32"/>
  <c r="S69" i="32" s="1"/>
  <c r="O53" i="32"/>
  <c r="S53" i="32" s="1"/>
  <c r="O55" i="32"/>
  <c r="O57" i="32"/>
  <c r="S57" i="32" s="1"/>
  <c r="O59" i="32"/>
  <c r="O61" i="32"/>
  <c r="R13" i="30"/>
  <c r="R62" i="30"/>
  <c r="O64" i="30"/>
  <c r="R64" i="30"/>
  <c r="O66" i="30"/>
  <c r="R66" i="30"/>
  <c r="O69" i="30"/>
  <c r="S77" i="30"/>
  <c r="S79" i="30"/>
  <c r="R60" i="30"/>
  <c r="O62" i="30"/>
  <c r="R9" i="30"/>
  <c r="R17" i="30"/>
  <c r="O19" i="30"/>
  <c r="R19" i="30"/>
  <c r="O21" i="30"/>
  <c r="S33" i="30"/>
  <c r="S35" i="30"/>
  <c r="R53" i="30"/>
  <c r="O54" i="30"/>
  <c r="S54" i="30" s="1"/>
  <c r="O73" i="30"/>
  <c r="R73" i="30"/>
  <c r="O75" i="30"/>
  <c r="R75" i="30"/>
  <c r="O15" i="41"/>
  <c r="O13" i="41"/>
  <c r="O20" i="41"/>
  <c r="O22" i="41"/>
  <c r="S29" i="40"/>
  <c r="R27" i="40"/>
  <c r="W27" i="40"/>
  <c r="R11" i="40"/>
  <c r="W11" i="40"/>
  <c r="R31" i="38"/>
  <c r="W31" i="38"/>
  <c r="O21" i="37"/>
  <c r="O17" i="37"/>
  <c r="O27" i="37"/>
  <c r="S30" i="37"/>
  <c r="R10" i="37"/>
  <c r="W10" i="37"/>
  <c r="R11" i="37"/>
  <c r="W11" i="37"/>
  <c r="O12" i="37"/>
  <c r="O14" i="37"/>
  <c r="V14" i="37"/>
  <c r="R18" i="37"/>
  <c r="W18" i="37"/>
  <c r="O19" i="37"/>
  <c r="R22" i="37"/>
  <c r="W22" i="37"/>
  <c r="O23" i="37"/>
  <c r="R23" i="37"/>
  <c r="R24" i="37"/>
  <c r="W24" i="37"/>
  <c r="O25" i="37"/>
  <c r="R28" i="37"/>
  <c r="W28" i="37"/>
  <c r="O29" i="37"/>
  <c r="R29" i="37"/>
  <c r="S32" i="37"/>
  <c r="S34" i="37"/>
  <c r="S36" i="37"/>
  <c r="R8" i="37"/>
  <c r="W8" i="37"/>
  <c r="R13" i="37"/>
  <c r="W13" i="37"/>
  <c r="R16" i="37"/>
  <c r="W16" i="37"/>
  <c r="R20" i="37"/>
  <c r="W20" i="37"/>
  <c r="R26" i="37"/>
  <c r="W26" i="37"/>
  <c r="S36" i="36"/>
  <c r="O12" i="36"/>
  <c r="V12" i="36"/>
  <c r="O9" i="33"/>
  <c r="V9" i="33"/>
  <c r="V37" i="33" s="1"/>
  <c r="W38" i="33" s="1"/>
  <c r="O14" i="33"/>
  <c r="V14" i="33"/>
  <c r="O17" i="33"/>
  <c r="V17" i="33"/>
  <c r="O19" i="32"/>
  <c r="S19" i="32" s="1"/>
  <c r="V19" i="32"/>
  <c r="O11" i="30"/>
  <c r="G156" i="29"/>
  <c r="G252" i="29"/>
  <c r="I156" i="29"/>
  <c r="I254" i="29" s="1"/>
  <c r="I252" i="29"/>
  <c r="G254" i="29"/>
  <c r="F156" i="29"/>
  <c r="F254" i="29" s="1"/>
  <c r="F252" i="29"/>
  <c r="H156" i="29"/>
  <c r="H254" i="29" s="1"/>
  <c r="H252" i="29"/>
  <c r="G133" i="29"/>
  <c r="I133" i="29"/>
  <c r="F133" i="29"/>
  <c r="H133" i="29"/>
  <c r="G37" i="29"/>
  <c r="G134" i="29" s="1"/>
  <c r="G132" i="29"/>
  <c r="I37" i="29"/>
  <c r="I134" i="29" s="1"/>
  <c r="I132" i="29"/>
  <c r="F37" i="29"/>
  <c r="F134" i="29" s="1"/>
  <c r="F132" i="29"/>
  <c r="H37" i="29"/>
  <c r="H134" i="29" s="1"/>
  <c r="H132" i="29"/>
  <c r="O34" i="39"/>
  <c r="V34" i="39"/>
  <c r="O35" i="39"/>
  <c r="V35" i="39"/>
  <c r="R34" i="39"/>
  <c r="S34" i="39" s="1"/>
  <c r="W34" i="39"/>
  <c r="R35" i="39"/>
  <c r="W35" i="39"/>
  <c r="S35" i="36"/>
  <c r="R27" i="36"/>
  <c r="W27" i="36"/>
  <c r="R9" i="35"/>
  <c r="W9" i="35"/>
  <c r="R16" i="35"/>
  <c r="W16" i="35"/>
  <c r="R18" i="35"/>
  <c r="W18" i="35"/>
  <c r="R20" i="35"/>
  <c r="W20" i="35"/>
  <c r="R22" i="35"/>
  <c r="W22" i="35"/>
  <c r="R24" i="35"/>
  <c r="W24" i="35"/>
  <c r="R26" i="35"/>
  <c r="W26" i="35"/>
  <c r="R28" i="35"/>
  <c r="W28" i="35"/>
  <c r="R29" i="35"/>
  <c r="W29" i="35"/>
  <c r="O8" i="35"/>
  <c r="V8" i="35"/>
  <c r="R10" i="35"/>
  <c r="R11" i="35"/>
  <c r="W11" i="35"/>
  <c r="R13" i="35"/>
  <c r="W13" i="35"/>
  <c r="R14" i="35"/>
  <c r="W14" i="35"/>
  <c r="O15" i="35"/>
  <c r="R8" i="34"/>
  <c r="S8" i="34" s="1"/>
  <c r="R12" i="34"/>
  <c r="S12" i="34" s="1"/>
  <c r="R24" i="34"/>
  <c r="S24" i="34" s="1"/>
  <c r="R26" i="34"/>
  <c r="R28" i="34"/>
  <c r="R29" i="34"/>
  <c r="W29" i="34"/>
  <c r="W35" i="34" s="1"/>
  <c r="W36" i="34" s="1"/>
  <c r="R30" i="34"/>
  <c r="S30" i="34" s="1"/>
  <c r="R31" i="34"/>
  <c r="W31" i="34"/>
  <c r="R32" i="34"/>
  <c r="S32" i="34" s="1"/>
  <c r="S34" i="34"/>
  <c r="S36" i="34"/>
  <c r="R11" i="33"/>
  <c r="S32" i="35"/>
  <c r="O9" i="41"/>
  <c r="O11" i="41"/>
  <c r="O23" i="41"/>
  <c r="O25" i="41"/>
  <c r="O27" i="41"/>
  <c r="S30" i="41"/>
  <c r="O16" i="40"/>
  <c r="S16" i="40" s="1"/>
  <c r="O20" i="40"/>
  <c r="R20" i="40"/>
  <c r="O24" i="40"/>
  <c r="R24" i="40"/>
  <c r="O28" i="40"/>
  <c r="R28" i="40"/>
  <c r="O9" i="39"/>
  <c r="R9" i="39"/>
  <c r="O13" i="39"/>
  <c r="R13" i="39"/>
  <c r="O17" i="39"/>
  <c r="O20" i="39"/>
  <c r="O22" i="39"/>
  <c r="O24" i="39"/>
  <c r="O26" i="39"/>
  <c r="O28" i="39"/>
  <c r="O30" i="39"/>
  <c r="O32" i="39"/>
  <c r="R32" i="39"/>
  <c r="O10" i="36"/>
  <c r="R8" i="35"/>
  <c r="O10" i="35"/>
  <c r="O17" i="35"/>
  <c r="O19" i="35"/>
  <c r="O21" i="35"/>
  <c r="O23" i="35"/>
  <c r="O25" i="35"/>
  <c r="O27" i="35"/>
  <c r="O30" i="35"/>
  <c r="O21" i="31"/>
  <c r="R21" i="31"/>
  <c r="O25" i="31"/>
  <c r="O64" i="31"/>
  <c r="O9" i="31"/>
  <c r="V9" i="31"/>
  <c r="V34" i="31" s="1"/>
  <c r="O13" i="31"/>
  <c r="S13" i="31" s="1"/>
  <c r="R13" i="31"/>
  <c r="O19" i="31"/>
  <c r="R26" i="31"/>
  <c r="W26" i="31"/>
  <c r="O27" i="31"/>
  <c r="R27" i="31"/>
  <c r="R28" i="31"/>
  <c r="W28" i="31"/>
  <c r="R29" i="31"/>
  <c r="W29" i="31"/>
  <c r="R31" i="31"/>
  <c r="W31" i="31"/>
  <c r="O54" i="31"/>
  <c r="V54" i="31"/>
  <c r="R57" i="31"/>
  <c r="W57" i="31"/>
  <c r="R59" i="31"/>
  <c r="W59" i="31"/>
  <c r="O60" i="31"/>
  <c r="O62" i="31"/>
  <c r="V62" i="31"/>
  <c r="R65" i="31"/>
  <c r="W65" i="31"/>
  <c r="R67" i="31"/>
  <c r="W67" i="31"/>
  <c r="O68" i="31"/>
  <c r="O70" i="31"/>
  <c r="V70" i="31"/>
  <c r="R77" i="31"/>
  <c r="W77" i="31"/>
  <c r="O17" i="31"/>
  <c r="V17" i="31"/>
  <c r="R24" i="31"/>
  <c r="W24" i="31"/>
  <c r="W34" i="31" s="1"/>
  <c r="O30" i="31"/>
  <c r="V30" i="31"/>
  <c r="R53" i="31"/>
  <c r="W53" i="31"/>
  <c r="R55" i="31"/>
  <c r="W55" i="31"/>
  <c r="O58" i="31"/>
  <c r="V58" i="31"/>
  <c r="R61" i="31"/>
  <c r="W61" i="31"/>
  <c r="R63" i="31"/>
  <c r="W63" i="31"/>
  <c r="O66" i="31"/>
  <c r="V66" i="31"/>
  <c r="O74" i="31"/>
  <c r="V74" i="31"/>
  <c r="O77" i="31"/>
  <c r="S77" i="31" s="1"/>
  <c r="V77" i="31"/>
  <c r="R10" i="30"/>
  <c r="W10" i="30"/>
  <c r="R14" i="30"/>
  <c r="W14" i="30"/>
  <c r="R20" i="30"/>
  <c r="W20" i="30"/>
  <c r="O8" i="30"/>
  <c r="R8" i="30"/>
  <c r="R15" i="30"/>
  <c r="R16" i="30"/>
  <c r="W16" i="30"/>
  <c r="O23" i="30"/>
  <c r="R23" i="30"/>
  <c r="R24" i="30"/>
  <c r="W24" i="30"/>
  <c r="O25" i="30"/>
  <c r="R25" i="30"/>
  <c r="O27" i="30"/>
  <c r="R27" i="30"/>
  <c r="R28" i="30"/>
  <c r="W28" i="30"/>
  <c r="O29" i="30"/>
  <c r="R29" i="30"/>
  <c r="O31" i="30"/>
  <c r="R31" i="30"/>
  <c r="O58" i="30"/>
  <c r="V58" i="30"/>
  <c r="R58" i="30"/>
  <c r="R70" i="30"/>
  <c r="W70" i="30"/>
  <c r="O71" i="30"/>
  <c r="S78" i="30"/>
  <c r="S80" i="30"/>
  <c r="O9" i="30"/>
  <c r="S9" i="30" s="1"/>
  <c r="V9" i="30"/>
  <c r="O13" i="30"/>
  <c r="V13" i="30"/>
  <c r="O17" i="30"/>
  <c r="S17" i="30" s="1"/>
  <c r="V17" i="30"/>
  <c r="V34" i="30" s="1"/>
  <c r="O60" i="30"/>
  <c r="S60" i="30" s="1"/>
  <c r="V60" i="30"/>
  <c r="R68" i="30"/>
  <c r="W68" i="30"/>
  <c r="R72" i="30"/>
  <c r="W72" i="30"/>
  <c r="R74" i="30"/>
  <c r="W74" i="30"/>
  <c r="R76" i="30"/>
  <c r="W76" i="30"/>
  <c r="R17" i="33"/>
  <c r="O22" i="33"/>
  <c r="O24" i="33"/>
  <c r="O26" i="33"/>
  <c r="O28" i="33"/>
  <c r="O30" i="33"/>
  <c r="O32" i="33"/>
  <c r="R32" i="33"/>
  <c r="O36" i="33"/>
  <c r="R36" i="33"/>
  <c r="R9" i="33"/>
  <c r="R14" i="33"/>
  <c r="S14" i="33" s="1"/>
  <c r="O34" i="33"/>
  <c r="R34" i="33"/>
  <c r="O9" i="40"/>
  <c r="R9" i="40"/>
  <c r="O13" i="40"/>
  <c r="R13" i="40"/>
  <c r="O18" i="40"/>
  <c r="R18" i="40"/>
  <c r="O22" i="40"/>
  <c r="R22" i="40"/>
  <c r="O26" i="40"/>
  <c r="R26" i="40"/>
  <c r="R65" i="32"/>
  <c r="O65" i="32"/>
  <c r="R56" i="31"/>
  <c r="S56" i="31" s="1"/>
  <c r="R60" i="31"/>
  <c r="S60" i="31" s="1"/>
  <c r="R64" i="31"/>
  <c r="R68" i="31"/>
  <c r="O76" i="31"/>
  <c r="R72" i="31"/>
  <c r="R76" i="31"/>
  <c r="S76" i="31" s="1"/>
  <c r="R71" i="30"/>
  <c r="S71" i="30" s="1"/>
  <c r="R69" i="30"/>
  <c r="S69" i="30" s="1"/>
  <c r="R56" i="30"/>
  <c r="O53" i="30"/>
  <c r="O56" i="30"/>
  <c r="S56" i="30" s="1"/>
  <c r="R9" i="41"/>
  <c r="R20" i="41"/>
  <c r="S20" i="41" s="1"/>
  <c r="R23" i="41"/>
  <c r="S23" i="41" s="1"/>
  <c r="R11" i="41"/>
  <c r="S11" i="41" s="1"/>
  <c r="R13" i="41"/>
  <c r="R27" i="41"/>
  <c r="R15" i="41"/>
  <c r="R18" i="41"/>
  <c r="S18" i="41" s="1"/>
  <c r="R25" i="41"/>
  <c r="S29" i="41"/>
  <c r="S31" i="41"/>
  <c r="R17" i="39"/>
  <c r="R24" i="39"/>
  <c r="R28" i="39"/>
  <c r="R22" i="39"/>
  <c r="R26" i="39"/>
  <c r="R30" i="39"/>
  <c r="R11" i="39"/>
  <c r="S35" i="39"/>
  <c r="R20" i="39"/>
  <c r="O11" i="39"/>
  <c r="R11" i="38"/>
  <c r="R15" i="38"/>
  <c r="R17" i="38"/>
  <c r="R19" i="38"/>
  <c r="S19" i="38" s="1"/>
  <c r="R23" i="38"/>
  <c r="S23" i="38" s="1"/>
  <c r="R30" i="38"/>
  <c r="S33" i="38"/>
  <c r="R21" i="38"/>
  <c r="S21" i="38" s="1"/>
  <c r="R25" i="38"/>
  <c r="S25" i="38" s="1"/>
  <c r="R27" i="38"/>
  <c r="O29" i="38"/>
  <c r="S29" i="38" s="1"/>
  <c r="R27" i="37"/>
  <c r="R9" i="37"/>
  <c r="S9" i="37" s="1"/>
  <c r="R19" i="37"/>
  <c r="S19" i="37" s="1"/>
  <c r="R25" i="37"/>
  <c r="S25" i="37" s="1"/>
  <c r="S31" i="37"/>
  <c r="R12" i="37"/>
  <c r="S12" i="37" s="1"/>
  <c r="R14" i="37"/>
  <c r="S14" i="37" s="1"/>
  <c r="R17" i="37"/>
  <c r="S17" i="37" s="1"/>
  <c r="R21" i="37"/>
  <c r="R10" i="36"/>
  <c r="R12" i="36"/>
  <c r="S12" i="36" s="1"/>
  <c r="O16" i="36"/>
  <c r="R16" i="36"/>
  <c r="O20" i="36"/>
  <c r="R20" i="36"/>
  <c r="O24" i="36"/>
  <c r="R24" i="36"/>
  <c r="O28" i="36"/>
  <c r="R28" i="36"/>
  <c r="O32" i="36"/>
  <c r="R32" i="36"/>
  <c r="O8" i="36"/>
  <c r="R8" i="36"/>
  <c r="O18" i="36"/>
  <c r="R18" i="36"/>
  <c r="O22" i="36"/>
  <c r="R22" i="36"/>
  <c r="O26" i="36"/>
  <c r="R26" i="36"/>
  <c r="O30" i="36"/>
  <c r="R30" i="36"/>
  <c r="R15" i="35"/>
  <c r="S15" i="35" s="1"/>
  <c r="R17" i="35"/>
  <c r="S17" i="35" s="1"/>
  <c r="R21" i="35"/>
  <c r="R25" i="35"/>
  <c r="S25" i="35" s="1"/>
  <c r="R30" i="35"/>
  <c r="S31" i="35"/>
  <c r="S33" i="35"/>
  <c r="S35" i="35"/>
  <c r="R19" i="35"/>
  <c r="R23" i="35"/>
  <c r="S23" i="35" s="1"/>
  <c r="R27" i="35"/>
  <c r="S34" i="35"/>
  <c r="R16" i="34"/>
  <c r="S16" i="34" s="1"/>
  <c r="O22" i="34"/>
  <c r="S22" i="34" s="1"/>
  <c r="O14" i="34"/>
  <c r="S14" i="34" s="1"/>
  <c r="O10" i="34"/>
  <c r="S10" i="34" s="1"/>
  <c r="R16" i="33"/>
  <c r="R20" i="33"/>
  <c r="R30" i="33"/>
  <c r="R24" i="33"/>
  <c r="R28" i="33"/>
  <c r="R22" i="33"/>
  <c r="R26" i="33"/>
  <c r="S26" i="33" s="1"/>
  <c r="O20" i="33"/>
  <c r="O16" i="33"/>
  <c r="O11" i="33"/>
  <c r="S11" i="33" s="1"/>
  <c r="O17" i="32"/>
  <c r="S35" i="31"/>
  <c r="R17" i="31"/>
  <c r="S17" i="31" s="1"/>
  <c r="O23" i="31"/>
  <c r="S34" i="31"/>
  <c r="R58" i="31"/>
  <c r="R66" i="31"/>
  <c r="S66" i="31" s="1"/>
  <c r="R74" i="31"/>
  <c r="S78" i="31"/>
  <c r="S80" i="31"/>
  <c r="R9" i="31"/>
  <c r="S9" i="31" s="1"/>
  <c r="O15" i="31"/>
  <c r="R30" i="31"/>
  <c r="S30" i="31" s="1"/>
  <c r="R54" i="31"/>
  <c r="R62" i="31"/>
  <c r="S62" i="31" s="1"/>
  <c r="R70" i="31"/>
  <c r="R11" i="31"/>
  <c r="S11" i="31" s="1"/>
  <c r="R15" i="31"/>
  <c r="R19" i="31"/>
  <c r="S19" i="31" s="1"/>
  <c r="R23" i="31"/>
  <c r="R25" i="31"/>
  <c r="S25" i="31" s="1"/>
  <c r="S32" i="31"/>
  <c r="S33" i="31"/>
  <c r="R11" i="30"/>
  <c r="R21" i="30"/>
  <c r="S21" i="30" s="1"/>
  <c r="O15" i="30"/>
  <c r="S15" i="30" s="1"/>
  <c r="O8" i="41"/>
  <c r="R8" i="41"/>
  <c r="O10" i="41"/>
  <c r="R10" i="41"/>
  <c r="O12" i="41"/>
  <c r="R12" i="41"/>
  <c r="O14" i="41"/>
  <c r="R14" i="41"/>
  <c r="O16" i="41"/>
  <c r="R16" i="41"/>
  <c r="O17" i="41"/>
  <c r="R17" i="41"/>
  <c r="O19" i="41"/>
  <c r="R19" i="41"/>
  <c r="O21" i="41"/>
  <c r="R21" i="41"/>
  <c r="O24" i="41"/>
  <c r="S24" i="41" s="1"/>
  <c r="O26" i="41"/>
  <c r="S26" i="41" s="1"/>
  <c r="O8" i="40"/>
  <c r="R8" i="40"/>
  <c r="O10" i="40"/>
  <c r="R10" i="40"/>
  <c r="O11" i="40"/>
  <c r="O19" i="40"/>
  <c r="S19" i="40" s="1"/>
  <c r="O23" i="40"/>
  <c r="O27" i="40"/>
  <c r="S27" i="40" s="1"/>
  <c r="O12" i="40"/>
  <c r="O17" i="40"/>
  <c r="S17" i="40" s="1"/>
  <c r="O21" i="40"/>
  <c r="O25" i="40"/>
  <c r="S25" i="40" s="1"/>
  <c r="O8" i="39"/>
  <c r="R8" i="39"/>
  <c r="O10" i="39"/>
  <c r="R10" i="39"/>
  <c r="O12" i="39"/>
  <c r="R12" i="39"/>
  <c r="O14" i="39"/>
  <c r="R14" i="39"/>
  <c r="O16" i="39"/>
  <c r="R16" i="39"/>
  <c r="O18" i="39"/>
  <c r="R18" i="39"/>
  <c r="O19" i="39"/>
  <c r="R19" i="39"/>
  <c r="O21" i="39"/>
  <c r="R21" i="39"/>
  <c r="O23" i="39"/>
  <c r="R23" i="39"/>
  <c r="O25" i="39"/>
  <c r="R25" i="39"/>
  <c r="O27" i="39"/>
  <c r="R27" i="39"/>
  <c r="O29" i="39"/>
  <c r="R29" i="39"/>
  <c r="O31" i="39"/>
  <c r="R31" i="39"/>
  <c r="O8" i="38"/>
  <c r="R8" i="38"/>
  <c r="O10" i="38"/>
  <c r="R10" i="38"/>
  <c r="O12" i="38"/>
  <c r="R12" i="38"/>
  <c r="O14" i="38"/>
  <c r="R14" i="38"/>
  <c r="O16" i="38"/>
  <c r="R16" i="38"/>
  <c r="O18" i="38"/>
  <c r="R18" i="38"/>
  <c r="O20" i="38"/>
  <c r="R20" i="38"/>
  <c r="O22" i="38"/>
  <c r="R22" i="38"/>
  <c r="O24" i="38"/>
  <c r="R24" i="38"/>
  <c r="O26" i="38"/>
  <c r="R26" i="38"/>
  <c r="O28" i="38"/>
  <c r="R28" i="38"/>
  <c r="O32" i="38"/>
  <c r="S32" i="38" s="1"/>
  <c r="O31" i="38"/>
  <c r="S31" i="38" s="1"/>
  <c r="O20" i="37"/>
  <c r="O24" i="37"/>
  <c r="S24" i="37" s="1"/>
  <c r="O28" i="37"/>
  <c r="S28" i="37" s="1"/>
  <c r="O8" i="37"/>
  <c r="S8" i="37" s="1"/>
  <c r="O11" i="37"/>
  <c r="O16" i="37"/>
  <c r="S16" i="37" s="1"/>
  <c r="O10" i="37"/>
  <c r="O13" i="37"/>
  <c r="S13" i="37" s="1"/>
  <c r="O18" i="37"/>
  <c r="S18" i="37" s="1"/>
  <c r="O22" i="37"/>
  <c r="S22" i="37" s="1"/>
  <c r="O26" i="37"/>
  <c r="O9" i="36"/>
  <c r="R9" i="36"/>
  <c r="O11" i="36"/>
  <c r="R11" i="36"/>
  <c r="O13" i="36"/>
  <c r="R13" i="36"/>
  <c r="O15" i="36"/>
  <c r="R15" i="36"/>
  <c r="O17" i="36"/>
  <c r="R17" i="36"/>
  <c r="O19" i="36"/>
  <c r="R19" i="36"/>
  <c r="O23" i="36"/>
  <c r="S23" i="36" s="1"/>
  <c r="O27" i="36"/>
  <c r="O31" i="36"/>
  <c r="S31" i="36" s="1"/>
  <c r="O21" i="36"/>
  <c r="S21" i="36" s="1"/>
  <c r="O25" i="36"/>
  <c r="S25" i="36" s="1"/>
  <c r="O29" i="36"/>
  <c r="S29" i="36" s="1"/>
  <c r="O33" i="36"/>
  <c r="S33" i="36" s="1"/>
  <c r="O9" i="35"/>
  <c r="O11" i="35"/>
  <c r="S11" i="35" s="1"/>
  <c r="O13" i="35"/>
  <c r="S13" i="35" s="1"/>
  <c r="O14" i="35"/>
  <c r="S14" i="35" s="1"/>
  <c r="O16" i="35"/>
  <c r="O18" i="35"/>
  <c r="O20" i="35"/>
  <c r="O22" i="35"/>
  <c r="O24" i="35"/>
  <c r="O26" i="35"/>
  <c r="O28" i="35"/>
  <c r="O29" i="35"/>
  <c r="O9" i="34"/>
  <c r="R9" i="34"/>
  <c r="O11" i="34"/>
  <c r="R11" i="34"/>
  <c r="O13" i="34"/>
  <c r="R13" i="34"/>
  <c r="O15" i="34"/>
  <c r="R15" i="34"/>
  <c r="O17" i="34"/>
  <c r="R17" i="34"/>
  <c r="O19" i="34"/>
  <c r="R19" i="34"/>
  <c r="O21" i="34"/>
  <c r="R21" i="34"/>
  <c r="O23" i="34"/>
  <c r="R23" i="34"/>
  <c r="O25" i="34"/>
  <c r="R25" i="34"/>
  <c r="O27" i="34"/>
  <c r="R27" i="34"/>
  <c r="O29" i="34"/>
  <c r="S29" i="34" s="1"/>
  <c r="O8" i="33"/>
  <c r="R8" i="33"/>
  <c r="O10" i="33"/>
  <c r="R10" i="33"/>
  <c r="O12" i="33"/>
  <c r="R12" i="33"/>
  <c r="O15" i="33"/>
  <c r="R15" i="33"/>
  <c r="O19" i="33"/>
  <c r="R19" i="33"/>
  <c r="O21" i="33"/>
  <c r="R21" i="33"/>
  <c r="O23" i="33"/>
  <c r="R23" i="33"/>
  <c r="O25" i="33"/>
  <c r="R25" i="33"/>
  <c r="O27" i="33"/>
  <c r="R27" i="33"/>
  <c r="O29" i="33"/>
  <c r="R29" i="33"/>
  <c r="O31" i="33"/>
  <c r="R31" i="33"/>
  <c r="O33" i="33"/>
  <c r="R33" i="33"/>
  <c r="O35" i="33"/>
  <c r="R35" i="33"/>
  <c r="O8" i="32"/>
  <c r="R8" i="32"/>
  <c r="O10" i="32"/>
  <c r="R10" i="32"/>
  <c r="O12" i="32"/>
  <c r="R12" i="32"/>
  <c r="O14" i="32"/>
  <c r="R14" i="32"/>
  <c r="O16" i="32"/>
  <c r="R16" i="32"/>
  <c r="O18" i="32"/>
  <c r="R18" i="32"/>
  <c r="O20" i="32"/>
  <c r="R20" i="32"/>
  <c r="O22" i="32"/>
  <c r="R22" i="32"/>
  <c r="O24" i="32"/>
  <c r="R24" i="32"/>
  <c r="O26" i="32"/>
  <c r="R26" i="32"/>
  <c r="O28" i="32"/>
  <c r="R28" i="32"/>
  <c r="O31" i="32"/>
  <c r="S31" i="32" s="1"/>
  <c r="S33" i="32"/>
  <c r="S35" i="32"/>
  <c r="S77" i="32"/>
  <c r="S79" i="32"/>
  <c r="O29" i="32"/>
  <c r="S29" i="32" s="1"/>
  <c r="O54" i="32"/>
  <c r="R54" i="32"/>
  <c r="O56" i="32"/>
  <c r="R56" i="32"/>
  <c r="O58" i="32"/>
  <c r="R58" i="32"/>
  <c r="O60" i="32"/>
  <c r="R60" i="32"/>
  <c r="O62" i="32"/>
  <c r="R62" i="32"/>
  <c r="O64" i="32"/>
  <c r="R64" i="32"/>
  <c r="O66" i="32"/>
  <c r="R66" i="32"/>
  <c r="O68" i="32"/>
  <c r="R68" i="32"/>
  <c r="O70" i="32"/>
  <c r="R70" i="32"/>
  <c r="O72" i="32"/>
  <c r="R72" i="32"/>
  <c r="O74" i="32"/>
  <c r="R74" i="32"/>
  <c r="O8" i="31"/>
  <c r="R8" i="31"/>
  <c r="O10" i="31"/>
  <c r="R10" i="31"/>
  <c r="O12" i="31"/>
  <c r="R12" i="31"/>
  <c r="O14" i="31"/>
  <c r="R14" i="31"/>
  <c r="O16" i="31"/>
  <c r="R16" i="31"/>
  <c r="O18" i="31"/>
  <c r="R18" i="31"/>
  <c r="O20" i="31"/>
  <c r="R20" i="31"/>
  <c r="O22" i="31"/>
  <c r="R22" i="31"/>
  <c r="O26" i="31"/>
  <c r="S26" i="31" s="1"/>
  <c r="O29" i="31"/>
  <c r="S29" i="31" s="1"/>
  <c r="O53" i="31"/>
  <c r="S53" i="31" s="1"/>
  <c r="O57" i="31"/>
  <c r="S57" i="31" s="1"/>
  <c r="O61" i="31"/>
  <c r="O65" i="31"/>
  <c r="S79" i="31"/>
  <c r="S81" i="31"/>
  <c r="O24" i="31"/>
  <c r="S24" i="31" s="1"/>
  <c r="O28" i="31"/>
  <c r="S28" i="31" s="1"/>
  <c r="O31" i="31"/>
  <c r="S31" i="31" s="1"/>
  <c r="O55" i="31"/>
  <c r="S55" i="31" s="1"/>
  <c r="O59" i="31"/>
  <c r="O63" i="31"/>
  <c r="S63" i="31" s="1"/>
  <c r="O67" i="31"/>
  <c r="S67" i="31" s="1"/>
  <c r="O69" i="31"/>
  <c r="R69" i="31"/>
  <c r="O71" i="31"/>
  <c r="R71" i="31"/>
  <c r="O73" i="31"/>
  <c r="R73" i="31"/>
  <c r="O75" i="31"/>
  <c r="R75" i="31"/>
  <c r="S32" i="30"/>
  <c r="S34" i="30"/>
  <c r="O10" i="30"/>
  <c r="S10" i="30" s="1"/>
  <c r="O12" i="30"/>
  <c r="R12" i="30"/>
  <c r="O14" i="30"/>
  <c r="S14" i="30" s="1"/>
  <c r="O16" i="30"/>
  <c r="S16" i="30" s="1"/>
  <c r="O18" i="30"/>
  <c r="R18" i="30"/>
  <c r="O20" i="30"/>
  <c r="S20" i="30" s="1"/>
  <c r="O22" i="30"/>
  <c r="R22" i="30"/>
  <c r="O24" i="30"/>
  <c r="S24" i="30" s="1"/>
  <c r="O26" i="30"/>
  <c r="R26" i="30"/>
  <c r="O28" i="30"/>
  <c r="O30" i="30"/>
  <c r="R30" i="30"/>
  <c r="O55" i="30"/>
  <c r="R55" i="30"/>
  <c r="O57" i="30"/>
  <c r="R57" i="30"/>
  <c r="O59" i="30"/>
  <c r="R59" i="30"/>
  <c r="O61" i="30"/>
  <c r="R61" i="30"/>
  <c r="O63" i="30"/>
  <c r="R63" i="30"/>
  <c r="O65" i="30"/>
  <c r="R65" i="30"/>
  <c r="O67" i="30"/>
  <c r="R67" i="30"/>
  <c r="O70" i="30"/>
  <c r="O74" i="30"/>
  <c r="O68" i="30"/>
  <c r="O72" i="30"/>
  <c r="S72" i="30" s="1"/>
  <c r="O76" i="30"/>
  <c r="W34" i="41" l="1"/>
  <c r="W35" i="40"/>
  <c r="W36" i="40" s="1"/>
  <c r="W37" i="39"/>
  <c r="W38" i="39" s="1"/>
  <c r="V37" i="39"/>
  <c r="W35" i="37"/>
  <c r="W36" i="37" s="1"/>
  <c r="W37" i="36"/>
  <c r="W38" i="36" s="1"/>
  <c r="W34" i="35"/>
  <c r="W35" i="35" s="1"/>
  <c r="W36" i="32"/>
  <c r="V80" i="31"/>
  <c r="W80" i="31"/>
  <c r="W35" i="31"/>
  <c r="W79" i="30"/>
  <c r="W80" i="30" s="1"/>
  <c r="W34" i="30"/>
  <c r="W35" i="30" s="1"/>
  <c r="S26" i="39"/>
  <c r="S17" i="39"/>
  <c r="S20" i="34"/>
  <c r="S18" i="34"/>
  <c r="S26" i="40"/>
  <c r="S22" i="40"/>
  <c r="S18" i="40"/>
  <c r="S13" i="40"/>
  <c r="S9" i="40"/>
  <c r="S24" i="40"/>
  <c r="S20" i="40"/>
  <c r="S26" i="34"/>
  <c r="S76" i="30"/>
  <c r="S68" i="30"/>
  <c r="S74" i="30"/>
  <c r="S28" i="30"/>
  <c r="S65" i="31"/>
  <c r="S29" i="35"/>
  <c r="S28" i="35"/>
  <c r="S24" i="35"/>
  <c r="S20" i="35"/>
  <c r="S16" i="35"/>
  <c r="S9" i="35"/>
  <c r="S27" i="36"/>
  <c r="S10" i="37"/>
  <c r="S21" i="40"/>
  <c r="S12" i="40"/>
  <c r="S23" i="40"/>
  <c r="S11" i="40"/>
  <c r="S28" i="33"/>
  <c r="S27" i="35"/>
  <c r="S19" i="35"/>
  <c r="S21" i="37"/>
  <c r="S27" i="37"/>
  <c r="S27" i="38"/>
  <c r="S30" i="38"/>
  <c r="S30" i="39"/>
  <c r="S22" i="39"/>
  <c r="S25" i="41"/>
  <c r="S13" i="41"/>
  <c r="S72" i="31"/>
  <c r="S68" i="31"/>
  <c r="S8" i="30"/>
  <c r="S28" i="34"/>
  <c r="S75" i="30"/>
  <c r="S73" i="30"/>
  <c r="S62" i="30"/>
  <c r="S66" i="30"/>
  <c r="S64" i="30"/>
  <c r="S59" i="32"/>
  <c r="S13" i="32"/>
  <c r="S11" i="32"/>
  <c r="S9" i="32"/>
  <c r="S75" i="32"/>
  <c r="S73" i="32"/>
  <c r="S71" i="32"/>
  <c r="S15" i="38"/>
  <c r="S9" i="38"/>
  <c r="S31" i="34"/>
  <c r="S74" i="32"/>
  <c r="S72" i="32"/>
  <c r="S70" i="32"/>
  <c r="S68" i="32"/>
  <c r="S66" i="32"/>
  <c r="S64" i="32"/>
  <c r="S62" i="32"/>
  <c r="S60" i="32"/>
  <c r="S58" i="32"/>
  <c r="S28" i="32"/>
  <c r="S26" i="32"/>
  <c r="S24" i="32"/>
  <c r="S22" i="32"/>
  <c r="S18" i="32"/>
  <c r="S16" i="32"/>
  <c r="S14" i="32"/>
  <c r="S12" i="32"/>
  <c r="S10" i="32"/>
  <c r="S8" i="32"/>
  <c r="S17" i="32"/>
  <c r="S27" i="41"/>
  <c r="S9" i="41"/>
  <c r="S22" i="41"/>
  <c r="S17" i="38"/>
  <c r="S11" i="38"/>
  <c r="S13" i="38"/>
  <c r="S21" i="31"/>
  <c r="G256" i="29"/>
  <c r="S28" i="39"/>
  <c r="S61" i="32"/>
  <c r="S56" i="32"/>
  <c r="S54" i="32"/>
  <c r="S55" i="32"/>
  <c r="S53" i="30"/>
  <c r="S13" i="30"/>
  <c r="S26" i="30"/>
  <c r="S12" i="30"/>
  <c r="S19" i="30"/>
  <c r="S15" i="41"/>
  <c r="S28" i="40"/>
  <c r="S26" i="37"/>
  <c r="S11" i="37"/>
  <c r="S20" i="37"/>
  <c r="S29" i="37"/>
  <c r="S23" i="37"/>
  <c r="S22" i="33"/>
  <c r="S30" i="33"/>
  <c r="S24" i="33"/>
  <c r="S9" i="33"/>
  <c r="S17" i="33"/>
  <c r="S11" i="30"/>
  <c r="F256" i="29"/>
  <c r="I256" i="29"/>
  <c r="H256" i="29"/>
  <c r="S20" i="39"/>
  <c r="S24" i="39"/>
  <c r="S32" i="39"/>
  <c r="S13" i="39"/>
  <c r="S9" i="39"/>
  <c r="S10" i="36"/>
  <c r="S8" i="35"/>
  <c r="S26" i="35"/>
  <c r="S22" i="35"/>
  <c r="S18" i="35"/>
  <c r="S30" i="35"/>
  <c r="S21" i="35"/>
  <c r="S10" i="35"/>
  <c r="S16" i="33"/>
  <c r="S65" i="32"/>
  <c r="S59" i="31"/>
  <c r="S61" i="31"/>
  <c r="S70" i="31"/>
  <c r="S54" i="31"/>
  <c r="S74" i="31"/>
  <c r="S58" i="31"/>
  <c r="S64" i="31"/>
  <c r="S70" i="30"/>
  <c r="S67" i="30"/>
  <c r="S65" i="30"/>
  <c r="S59" i="30"/>
  <c r="S57" i="30"/>
  <c r="S55" i="30"/>
  <c r="S10" i="41"/>
  <c r="S8" i="41"/>
  <c r="S20" i="32"/>
  <c r="S23" i="31"/>
  <c r="S15" i="31"/>
  <c r="S27" i="31"/>
  <c r="S58" i="30"/>
  <c r="S31" i="30"/>
  <c r="S29" i="30"/>
  <c r="S27" i="30"/>
  <c r="S25" i="30"/>
  <c r="S23" i="30"/>
  <c r="S63" i="30"/>
  <c r="S61" i="30"/>
  <c r="S34" i="33"/>
  <c r="S36" i="33"/>
  <c r="S32" i="33"/>
  <c r="S20" i="33"/>
  <c r="S10" i="40"/>
  <c r="S8" i="40"/>
  <c r="S21" i="41"/>
  <c r="S19" i="41"/>
  <c r="S17" i="41"/>
  <c r="S16" i="41"/>
  <c r="S14" i="41"/>
  <c r="S12" i="41"/>
  <c r="S11" i="39"/>
  <c r="S28" i="38"/>
  <c r="S26" i="38"/>
  <c r="S24" i="38"/>
  <c r="S22" i="38"/>
  <c r="S20" i="38"/>
  <c r="S18" i="38"/>
  <c r="S16" i="38"/>
  <c r="S14" i="38"/>
  <c r="S12" i="38"/>
  <c r="S10" i="38"/>
  <c r="S8" i="38"/>
  <c r="S19" i="36"/>
  <c r="S17" i="36"/>
  <c r="S15" i="36"/>
  <c r="S13" i="36"/>
  <c r="S11" i="36"/>
  <c r="S9" i="36"/>
  <c r="S30" i="36"/>
  <c r="S26" i="36"/>
  <c r="S22" i="36"/>
  <c r="S18" i="36"/>
  <c r="S8" i="36"/>
  <c r="S32" i="36"/>
  <c r="S28" i="36"/>
  <c r="S24" i="36"/>
  <c r="S20" i="36"/>
  <c r="S16" i="36"/>
  <c r="S75" i="31"/>
  <c r="S73" i="31"/>
  <c r="S71" i="31"/>
  <c r="S69" i="31"/>
  <c r="S10" i="31"/>
  <c r="S8" i="31"/>
  <c r="S22" i="31"/>
  <c r="S20" i="31"/>
  <c r="S18" i="31"/>
  <c r="S16" i="31"/>
  <c r="S14" i="31"/>
  <c r="S12" i="31"/>
  <c r="S18" i="30"/>
  <c r="S31" i="39"/>
  <c r="S29" i="39"/>
  <c r="S27" i="39"/>
  <c r="S25" i="39"/>
  <c r="S23" i="39"/>
  <c r="S21" i="39"/>
  <c r="S19" i="39"/>
  <c r="S18" i="39"/>
  <c r="S16" i="39"/>
  <c r="S14" i="39"/>
  <c r="S12" i="39"/>
  <c r="S10" i="39"/>
  <c r="S8" i="39"/>
  <c r="S27" i="34"/>
  <c r="S25" i="34"/>
  <c r="S23" i="34"/>
  <c r="S21" i="34"/>
  <c r="S19" i="34"/>
  <c r="S17" i="34"/>
  <c r="S15" i="34"/>
  <c r="S13" i="34"/>
  <c r="S11" i="34"/>
  <c r="S9" i="34"/>
  <c r="S35" i="33"/>
  <c r="S33" i="33"/>
  <c r="S31" i="33"/>
  <c r="S29" i="33"/>
  <c r="S27" i="33"/>
  <c r="S25" i="33"/>
  <c r="S23" i="33"/>
  <c r="S21" i="33"/>
  <c r="S19" i="33"/>
  <c r="S15" i="33"/>
  <c r="S12" i="33"/>
  <c r="S10" i="33"/>
  <c r="S8" i="33"/>
  <c r="S30" i="30"/>
  <c r="S22" i="30"/>
  <c r="K234" i="28"/>
  <c r="L234" i="28"/>
  <c r="M234" i="28"/>
  <c r="N234" i="28"/>
  <c r="O234" i="28"/>
  <c r="P234" i="28"/>
  <c r="Q234" i="28"/>
  <c r="R234" i="28"/>
  <c r="F234" i="28"/>
  <c r="G234" i="28"/>
  <c r="H234" i="28"/>
  <c r="I234" i="28"/>
  <c r="K173" i="28"/>
  <c r="L173" i="28"/>
  <c r="M173" i="28"/>
  <c r="N173" i="28"/>
  <c r="O173" i="28"/>
  <c r="P173" i="28"/>
  <c r="Q173" i="28"/>
  <c r="R173" i="28"/>
  <c r="F173" i="28"/>
  <c r="G173" i="28"/>
  <c r="H173" i="28"/>
  <c r="I173" i="28"/>
  <c r="W81" i="31" l="1"/>
  <c r="R264" i="28"/>
  <c r="Q264" i="28"/>
  <c r="P264" i="28"/>
  <c r="O264" i="28"/>
  <c r="N264" i="28"/>
  <c r="M264" i="28"/>
  <c r="L264" i="28"/>
  <c r="K264" i="28"/>
  <c r="I264" i="28"/>
  <c r="H264" i="28"/>
  <c r="G264" i="28"/>
  <c r="F264" i="28"/>
  <c r="R255" i="28"/>
  <c r="Q255" i="28"/>
  <c r="P255" i="28"/>
  <c r="O255" i="28"/>
  <c r="N255" i="28"/>
  <c r="N265" i="28" s="1"/>
  <c r="M255" i="28"/>
  <c r="M265" i="28" s="1"/>
  <c r="L255" i="28"/>
  <c r="K255" i="28"/>
  <c r="I255" i="28"/>
  <c r="H255" i="28"/>
  <c r="G255" i="28"/>
  <c r="F255" i="28"/>
  <c r="R243" i="28"/>
  <c r="Q243" i="28"/>
  <c r="P243" i="28"/>
  <c r="P244" i="28" s="1"/>
  <c r="O243" i="28"/>
  <c r="O244" i="28" s="1"/>
  <c r="N243" i="28"/>
  <c r="M243" i="28"/>
  <c r="M244" i="28" s="1"/>
  <c r="L243" i="28"/>
  <c r="K243" i="28"/>
  <c r="K244" i="28" s="1"/>
  <c r="I243" i="28"/>
  <c r="H243" i="28"/>
  <c r="G243" i="28"/>
  <c r="F243" i="28"/>
  <c r="R244" i="28"/>
  <c r="Q244" i="28"/>
  <c r="N244" i="28"/>
  <c r="L244" i="28"/>
  <c r="I244" i="28"/>
  <c r="H244" i="28"/>
  <c r="G244" i="28"/>
  <c r="R223" i="28"/>
  <c r="Q223" i="28"/>
  <c r="Q224" i="28" s="1"/>
  <c r="P223" i="28"/>
  <c r="P224" i="28" s="1"/>
  <c r="O223" i="28"/>
  <c r="N223" i="28"/>
  <c r="N224" i="28" s="1"/>
  <c r="M223" i="28"/>
  <c r="L223" i="28"/>
  <c r="L224" i="28" s="1"/>
  <c r="K223" i="28"/>
  <c r="I223" i="28"/>
  <c r="I224" i="28" s="1"/>
  <c r="H223" i="28"/>
  <c r="G223" i="28"/>
  <c r="G224" i="28" s="1"/>
  <c r="F223" i="28"/>
  <c r="R224" i="28"/>
  <c r="R202" i="28"/>
  <c r="Q202" i="28"/>
  <c r="P202" i="28"/>
  <c r="O202" i="28"/>
  <c r="N202" i="28"/>
  <c r="M202" i="28"/>
  <c r="L202" i="28"/>
  <c r="K202" i="28"/>
  <c r="I202" i="28"/>
  <c r="H202" i="28"/>
  <c r="G202" i="28"/>
  <c r="F202" i="28"/>
  <c r="R193" i="28"/>
  <c r="Q193" i="28"/>
  <c r="Q203" i="28" s="1"/>
  <c r="P193" i="28"/>
  <c r="P203" i="28" s="1"/>
  <c r="O193" i="28"/>
  <c r="N193" i="28"/>
  <c r="N203" i="28" s="1"/>
  <c r="M193" i="28"/>
  <c r="L193" i="28"/>
  <c r="K193" i="28"/>
  <c r="K203" i="28" s="1"/>
  <c r="I193" i="28"/>
  <c r="H193" i="28"/>
  <c r="H203" i="28" s="1"/>
  <c r="G193" i="28"/>
  <c r="G203" i="28" s="1"/>
  <c r="F193" i="28"/>
  <c r="F203" i="28" s="1"/>
  <c r="R182" i="28"/>
  <c r="Q182" i="28"/>
  <c r="Q183" i="28" s="1"/>
  <c r="P182" i="28"/>
  <c r="P183" i="28" s="1"/>
  <c r="O182" i="28"/>
  <c r="O183" i="28" s="1"/>
  <c r="N182" i="28"/>
  <c r="N183" i="28" s="1"/>
  <c r="M182" i="28"/>
  <c r="M183" i="28" s="1"/>
  <c r="L182" i="28"/>
  <c r="L183" i="28" s="1"/>
  <c r="K182" i="28"/>
  <c r="K183" i="28" s="1"/>
  <c r="I182" i="28"/>
  <c r="I183" i="28" s="1"/>
  <c r="H182" i="28"/>
  <c r="H183" i="28" s="1"/>
  <c r="G182" i="28"/>
  <c r="G183" i="28" s="1"/>
  <c r="F182" i="28"/>
  <c r="F183" i="28" s="1"/>
  <c r="R183" i="28"/>
  <c r="R162" i="28"/>
  <c r="R163" i="28" s="1"/>
  <c r="Q162" i="28"/>
  <c r="Q163" i="28" s="1"/>
  <c r="P162" i="28"/>
  <c r="O162" i="28"/>
  <c r="O163" i="28" s="1"/>
  <c r="N162" i="28"/>
  <c r="N163" i="28" s="1"/>
  <c r="M162" i="28"/>
  <c r="M163" i="28" s="1"/>
  <c r="L162" i="28"/>
  <c r="L163" i="28" s="1"/>
  <c r="K162" i="28"/>
  <c r="K163" i="28" s="1"/>
  <c r="I162" i="28"/>
  <c r="I163" i="28" s="1"/>
  <c r="H162" i="28"/>
  <c r="H163" i="28" s="1"/>
  <c r="G162" i="28"/>
  <c r="G163" i="28" s="1"/>
  <c r="F162" i="28"/>
  <c r="F163" i="28" s="1"/>
  <c r="P163" i="28"/>
  <c r="R97" i="28"/>
  <c r="Q97" i="28"/>
  <c r="P97" i="28"/>
  <c r="O97" i="28"/>
  <c r="N97" i="28"/>
  <c r="M97" i="28"/>
  <c r="L97" i="28"/>
  <c r="K97" i="28"/>
  <c r="I97" i="28"/>
  <c r="H97" i="28"/>
  <c r="G97" i="28"/>
  <c r="F97" i="28"/>
  <c r="R88" i="28"/>
  <c r="Q88" i="28"/>
  <c r="P88" i="28"/>
  <c r="P98" i="28" s="1"/>
  <c r="O88" i="28"/>
  <c r="N88" i="28"/>
  <c r="N98" i="28" s="1"/>
  <c r="M88" i="28"/>
  <c r="L88" i="28"/>
  <c r="K88" i="28"/>
  <c r="I88" i="28"/>
  <c r="I98" i="28" s="1"/>
  <c r="R75" i="28"/>
  <c r="Q75" i="28"/>
  <c r="P75" i="28"/>
  <c r="O75" i="28"/>
  <c r="N75" i="28"/>
  <c r="M75" i="28"/>
  <c r="L75" i="28"/>
  <c r="K75" i="28"/>
  <c r="I75" i="28"/>
  <c r="H75" i="28"/>
  <c r="G75" i="28"/>
  <c r="F75" i="28"/>
  <c r="R67" i="28"/>
  <c r="R76" i="28" s="1"/>
  <c r="Q67" i="28"/>
  <c r="P67" i="28"/>
  <c r="P76" i="28" s="1"/>
  <c r="O67" i="28"/>
  <c r="O76" i="28" s="1"/>
  <c r="N67" i="28"/>
  <c r="N76" i="28" s="1"/>
  <c r="M67" i="28"/>
  <c r="M76" i="28" s="1"/>
  <c r="L67" i="28"/>
  <c r="L76" i="28" s="1"/>
  <c r="K67" i="28"/>
  <c r="I67" i="28"/>
  <c r="I76" i="28" s="1"/>
  <c r="H67" i="28"/>
  <c r="G67" i="28"/>
  <c r="G76" i="28" s="1"/>
  <c r="F67" i="28"/>
  <c r="F76" i="28" s="1"/>
  <c r="R56" i="28"/>
  <c r="Q56" i="28"/>
  <c r="P56" i="28"/>
  <c r="O56" i="28"/>
  <c r="N56" i="28"/>
  <c r="M56" i="28"/>
  <c r="L56" i="28"/>
  <c r="K56" i="28"/>
  <c r="I56" i="28"/>
  <c r="H56" i="28"/>
  <c r="G56" i="28"/>
  <c r="F56" i="28"/>
  <c r="R47" i="28"/>
  <c r="Q47" i="28"/>
  <c r="P47" i="28"/>
  <c r="O47" i="28"/>
  <c r="N47" i="28"/>
  <c r="M47" i="28"/>
  <c r="L47" i="28"/>
  <c r="K47" i="28"/>
  <c r="I47" i="28"/>
  <c r="H47" i="28"/>
  <c r="G47" i="28"/>
  <c r="F47" i="28"/>
  <c r="R36" i="28"/>
  <c r="Q36" i="28"/>
  <c r="P36" i="28"/>
  <c r="O36" i="28"/>
  <c r="N36" i="28"/>
  <c r="M36" i="28"/>
  <c r="L36" i="28"/>
  <c r="K36" i="28"/>
  <c r="I36" i="28"/>
  <c r="H36" i="28"/>
  <c r="G36" i="28"/>
  <c r="F36" i="28"/>
  <c r="R27" i="28"/>
  <c r="R37" i="28" s="1"/>
  <c r="Q27" i="28"/>
  <c r="P27" i="28"/>
  <c r="P37" i="28" s="1"/>
  <c r="O27" i="28"/>
  <c r="N27" i="28"/>
  <c r="M27" i="28"/>
  <c r="L27" i="28"/>
  <c r="K27" i="28"/>
  <c r="I27" i="28"/>
  <c r="H27" i="28"/>
  <c r="G27" i="28"/>
  <c r="F27" i="28"/>
  <c r="N268" i="28" l="1"/>
  <c r="L203" i="28"/>
  <c r="R203" i="28"/>
  <c r="G140" i="28"/>
  <c r="I140" i="28"/>
  <c r="F140" i="28"/>
  <c r="H140" i="28"/>
  <c r="I266" i="28"/>
  <c r="I203" i="28"/>
  <c r="I267" i="28"/>
  <c r="H267" i="28"/>
  <c r="G267" i="28"/>
  <c r="F267" i="28"/>
  <c r="F265" i="28"/>
  <c r="F266" i="28"/>
  <c r="H265" i="28"/>
  <c r="H266" i="28"/>
  <c r="G265" i="28"/>
  <c r="G268" i="28" s="1"/>
  <c r="G266" i="28"/>
  <c r="R57" i="28"/>
  <c r="P57" i="28"/>
  <c r="P141" i="28" s="1"/>
  <c r="H139" i="28"/>
  <c r="G139" i="28"/>
  <c r="F139" i="28"/>
  <c r="I37" i="28"/>
  <c r="I139" i="28"/>
  <c r="G98" i="28"/>
  <c r="F98" i="28"/>
  <c r="Q265" i="28"/>
  <c r="Q268" i="28" s="1"/>
  <c r="L265" i="28"/>
  <c r="I265" i="28"/>
  <c r="I268" i="28" s="1"/>
  <c r="O265" i="28"/>
  <c r="P265" i="28"/>
  <c r="P268" i="28" s="1"/>
  <c r="K265" i="28"/>
  <c r="R265" i="28"/>
  <c r="M224" i="28"/>
  <c r="K224" i="28"/>
  <c r="H224" i="28"/>
  <c r="O224" i="28"/>
  <c r="F224" i="28"/>
  <c r="M203" i="28"/>
  <c r="F244" i="28"/>
  <c r="O203" i="28"/>
  <c r="M98" i="28"/>
  <c r="L98" i="28"/>
  <c r="R98" i="28"/>
  <c r="Q98" i="28"/>
  <c r="O98" i="28"/>
  <c r="K98" i="28"/>
  <c r="H98" i="28"/>
  <c r="Q76" i="28"/>
  <c r="K76" i="28"/>
  <c r="H76" i="28"/>
  <c r="K57" i="28"/>
  <c r="I57" i="28"/>
  <c r="G57" i="28"/>
  <c r="Q57" i="28"/>
  <c r="O57" i="28"/>
  <c r="N57" i="28"/>
  <c r="M57" i="28"/>
  <c r="L57" i="28"/>
  <c r="H57" i="28"/>
  <c r="F57" i="28"/>
  <c r="M37" i="28"/>
  <c r="Q37" i="28"/>
  <c r="O37" i="28"/>
  <c r="N37" i="28"/>
  <c r="N141" i="28" s="1"/>
  <c r="L37" i="28"/>
  <c r="K37" i="28"/>
  <c r="H37" i="28"/>
  <c r="G37" i="28"/>
  <c r="F37" i="28"/>
  <c r="O141" i="28" l="1"/>
  <c r="M141" i="28"/>
  <c r="O268" i="28"/>
  <c r="M268" i="28"/>
  <c r="K268" i="28"/>
  <c r="R141" i="28"/>
  <c r="L141" i="28"/>
  <c r="Q141" i="28"/>
  <c r="K141" i="28"/>
  <c r="R268" i="28"/>
  <c r="L268" i="28"/>
  <c r="H268" i="28"/>
  <c r="I141" i="28"/>
  <c r="I270" i="28" s="1"/>
  <c r="H141" i="28"/>
  <c r="G141" i="28"/>
  <c r="G270" i="28" s="1"/>
  <c r="F268" i="28"/>
  <c r="F141" i="28"/>
  <c r="H270" i="28" l="1"/>
  <c r="F270" i="28"/>
</calcChain>
</file>

<file path=xl/comments1.xml><?xml version="1.0" encoding="utf-8"?>
<comments xmlns="http://schemas.openxmlformats.org/spreadsheetml/2006/main">
  <authors>
    <author>Учитель</author>
  </authors>
  <commentList>
    <comment ref="G5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салат из свеклы с огурцами сол№55</t>
        </r>
      </text>
    </comment>
    <comment ref="G50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Салат из свеклы с сол огурцами №55</t>
        </r>
      </text>
    </comment>
  </commentList>
</comments>
</file>

<file path=xl/comments10.xml><?xml version="1.0" encoding="utf-8"?>
<comments xmlns="http://schemas.openxmlformats.org/spreadsheetml/2006/main">
  <authors>
    <author>Учитель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Салат из свеклы с зелёным горошком №53</t>
        </r>
      </text>
    </comment>
    <comment ref="G50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Салат из свеклы с зелёным горошком № 53</t>
        </r>
      </text>
    </comment>
  </commentList>
</comments>
</file>

<file path=xl/comments11.xml><?xml version="1.0" encoding="utf-8"?>
<comments xmlns="http://schemas.openxmlformats.org/spreadsheetml/2006/main">
  <authors>
    <author>Учитель</author>
  </authors>
  <commentList>
    <comment ref="G5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Салат картофельный с огурцами №37</t>
        </r>
      </text>
    </comment>
    <comment ref="G49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Салат картофельный с огурцами солёными № 37= 60гр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60гр</t>
        </r>
      </text>
    </comment>
  </commentList>
</comments>
</file>

<file path=xl/comments12.xml><?xml version="1.0" encoding="utf-8"?>
<comments xmlns="http://schemas.openxmlformats.org/spreadsheetml/2006/main">
  <authors>
    <author>Учитель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Салат из свеклы отварной №52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120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270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150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пш-3/29
рж-1/18,1</t>
        </r>
      </text>
    </comment>
  </commentList>
</comments>
</file>

<file path=xl/comments2.xml><?xml version="1.0" encoding="utf-8"?>
<comments xmlns="http://schemas.openxmlformats.org/spreadsheetml/2006/main">
  <authors>
    <author>Учитель</author>
  </authors>
  <commentLis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250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180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146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пш-1/30
рж-2/46</t>
        </r>
      </text>
    </comment>
  </commentList>
</comments>
</file>

<file path=xl/comments3.xml><?xml version="1.0" encoding="utf-8"?>
<comments xmlns="http://schemas.openxmlformats.org/spreadsheetml/2006/main">
  <authors>
    <author>Учитель</author>
  </authors>
  <commentList>
    <comment ref="G5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Винегрет овощной с фасолью № 68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200</t>
        </r>
      </text>
    </comment>
  </commentList>
</comments>
</file>

<file path=xl/comments4.xml><?xml version="1.0" encoding="utf-8"?>
<comments xmlns="http://schemas.openxmlformats.org/spreadsheetml/2006/main">
  <authors>
    <author>Учитель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огурцы свежие порциями 115гр № 71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картофельное пюре с маслом сливочным № 128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200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пшен - 2/35
рж- 2/35</t>
        </r>
      </text>
    </comment>
    <comment ref="G52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Салат из свежих огурцов № 20</t>
        </r>
      </text>
    </comment>
  </commentList>
</comments>
</file>

<file path=xl/comments5.xml><?xml version="1.0" encoding="utf-8"?>
<comments xmlns="http://schemas.openxmlformats.org/spreadsheetml/2006/main">
  <authors>
    <author>Учитель</author>
  </authors>
  <commentList>
    <comment ref="G52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84гр</t>
        </r>
      </text>
    </comment>
    <comment ref="H52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240гр</t>
        </r>
      </text>
    </comment>
    <comment ref="I52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157</t>
        </r>
      </text>
    </comment>
    <comment ref="J52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82гр</t>
        </r>
      </text>
    </comment>
    <comment ref="L52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пш-1/35
рж-1/41</t>
        </r>
      </text>
    </comment>
  </commentList>
</comments>
</file>

<file path=xl/comments6.xml><?xml version="1.0" encoding="utf-8"?>
<comments xmlns="http://schemas.openxmlformats.org/spreadsheetml/2006/main">
  <authors>
    <author>Учитель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Салат из свежих помидоров и яблок №25</t>
        </r>
      </text>
    </comment>
    <comment ref="K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пш- 1/30
рж-1/20</t>
        </r>
      </text>
    </comment>
  </commentList>
</comments>
</file>

<file path=xl/comments7.xml><?xml version="1.0" encoding="utf-8"?>
<comments xmlns="http://schemas.openxmlformats.org/spreadsheetml/2006/main">
  <authors>
    <author>Учитель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Салат из свеклы с огурцами солёными №55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пш-1/30
рж-1,30</t>
        </r>
      </text>
    </comment>
    <comment ref="G50" authorId="0">
      <text>
        <r>
          <rPr>
            <b/>
            <sz val="9"/>
            <color indexed="81"/>
            <rFont val="Tahoma"/>
            <charset val="1"/>
          </rPr>
          <t xml:space="preserve">Учитель:
</t>
        </r>
        <r>
          <rPr>
            <sz val="9"/>
            <color indexed="81"/>
            <rFont val="Tahoma"/>
            <family val="2"/>
            <charset val="204"/>
          </rPr>
          <t>Салат из свеклы с солёными огурцами № 55</t>
        </r>
      </text>
    </comment>
  </commentList>
</comments>
</file>

<file path=xl/comments8.xml><?xml version="1.0" encoding="utf-8"?>
<comments xmlns="http://schemas.openxmlformats.org/spreadsheetml/2006/main">
  <authors>
    <author>Учитель</author>
  </authors>
  <commentList>
    <comment ref="G53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68гр</t>
        </r>
      </text>
    </comment>
    <comment ref="I53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170гр</t>
        </r>
      </text>
    </comment>
    <comment ref="J53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90,5/75</t>
        </r>
      </text>
    </comment>
  </commentList>
</comments>
</file>

<file path=xl/comments9.xml><?xml version="1.0" encoding="utf-8"?>
<comments xmlns="http://schemas.openxmlformats.org/spreadsheetml/2006/main">
  <authors>
    <author>Учитель</author>
  </authors>
  <commentLis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рж-2/30</t>
        </r>
      </text>
    </comment>
  </commentList>
</comments>
</file>

<file path=xl/sharedStrings.xml><?xml version="1.0" encoding="utf-8"?>
<sst xmlns="http://schemas.openxmlformats.org/spreadsheetml/2006/main" count="5092" uniqueCount="603">
  <si>
    <t>АДМИНИСТРАЦИЯ ЗАТО ВИДЯЕВО МУРМАНСКОЙ ОЛАСТИ</t>
  </si>
  <si>
    <t xml:space="preserve">МУНИЦИПАЛЬНОЕ БЮДЖЕТНОЕ ОБЩЕОБРАЗОВАТЕЛЬНОЕ УЧРЕЖДЕНИЕ </t>
  </si>
  <si>
    <t>"СРЕДНЯЯ ОБЩЕОБРАЗОВАТЕЛЬНАЯ ШКОЛА ЗАКРЫТОГО АДМИНИСТРАТИВНО-</t>
  </si>
  <si>
    <t>ТЕРРИТОРИАЛЬНОГО ОБРАЗОВАНИЯ ВИДЯЕВО"</t>
  </si>
  <si>
    <t>Согласовано</t>
  </si>
  <si>
    <t>Управление Роспотребнадзора</t>
  </si>
  <si>
    <t>Мурманская область</t>
  </si>
  <si>
    <t>___________________________________</t>
  </si>
  <si>
    <t>"______"___________________20____г.</t>
  </si>
  <si>
    <t>Утверждаю</t>
  </si>
  <si>
    <t>"______"_____________20____г.</t>
  </si>
  <si>
    <t>ПРИМЕРНОЕ МЕНЮ рационов горячего двухразового питания</t>
  </si>
  <si>
    <t>1 день</t>
  </si>
  <si>
    <t>понедельник</t>
  </si>
  <si>
    <t>№ рец.</t>
  </si>
  <si>
    <t>Наименование блюда</t>
  </si>
  <si>
    <t>Масса порции</t>
  </si>
  <si>
    <t>пищевые вещества</t>
  </si>
  <si>
    <t>белки</t>
  </si>
  <si>
    <t>жиры</t>
  </si>
  <si>
    <t>углеводы</t>
  </si>
  <si>
    <t>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</si>
  <si>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</si>
  <si>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</si>
  <si>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</si>
  <si>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</si>
  <si>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</si>
  <si>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</si>
  <si>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</si>
  <si>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</si>
  <si>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</si>
  <si>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Fе</t>
  </si>
  <si>
    <t>завтрак</t>
  </si>
  <si>
    <t>обед</t>
  </si>
  <si>
    <t>ИТОГО за обед:</t>
  </si>
  <si>
    <t>ИТОГО за завтрак:</t>
  </si>
  <si>
    <t>ВСЕГО:</t>
  </si>
  <si>
    <t>Сыр порциями</t>
  </si>
  <si>
    <t>Какао с молоком</t>
  </si>
  <si>
    <t>Батон</t>
  </si>
  <si>
    <t>Кефир</t>
  </si>
  <si>
    <t>Суп картофельный с рыбой</t>
  </si>
  <si>
    <t>Компот из смеси сухофруктов</t>
  </si>
  <si>
    <t>Салат из б/к капусты с морковью</t>
  </si>
  <si>
    <t>Хлеб пшеничный</t>
  </si>
  <si>
    <t>Хлеб ржаной</t>
  </si>
  <si>
    <t>2/30</t>
  </si>
  <si>
    <t>Котлеты(свинина) рубленые/соус</t>
  </si>
  <si>
    <t>100/43</t>
  </si>
  <si>
    <t>2 день</t>
  </si>
  <si>
    <t>3 день</t>
  </si>
  <si>
    <t>Омлет с зелёным горошком</t>
  </si>
  <si>
    <t>180</t>
  </si>
  <si>
    <t>Икра кабачковая порциями</t>
  </si>
  <si>
    <t>Кофейный напиток с молоком</t>
  </si>
  <si>
    <t>100</t>
  </si>
  <si>
    <t>200</t>
  </si>
  <si>
    <t>Яблоки, фарширован-е творогом</t>
  </si>
  <si>
    <t>150</t>
  </si>
  <si>
    <t>1/30</t>
  </si>
  <si>
    <t>Борщ с капустой и картофелем</t>
  </si>
  <si>
    <t>250</t>
  </si>
  <si>
    <t>Картофельное пюре</t>
  </si>
  <si>
    <t>Салат из св помид/яблок и конс огур</t>
  </si>
  <si>
    <t>вторник</t>
  </si>
  <si>
    <t>Каша гречневая рассыпчатая</t>
  </si>
  <si>
    <t>Сосиски отварные</t>
  </si>
  <si>
    <t>Чай с сахаром</t>
  </si>
  <si>
    <t>Яблоки порциями</t>
  </si>
  <si>
    <t>Капуста тушеная</t>
  </si>
  <si>
    <t>Суп картофельный с бобовыми</t>
  </si>
  <si>
    <t>Кнели из кур с рисом</t>
  </si>
  <si>
    <t>Напиток из шиповника</t>
  </si>
  <si>
    <t>Винегрет овощной</t>
  </si>
  <si>
    <t>12 день</t>
  </si>
  <si>
    <t>суббота</t>
  </si>
  <si>
    <t>11 день</t>
  </si>
  <si>
    <t>пятница</t>
  </si>
  <si>
    <t>10 день</t>
  </si>
  <si>
    <t>четверг</t>
  </si>
  <si>
    <t>среда</t>
  </si>
  <si>
    <t>9 день</t>
  </si>
  <si>
    <t>8 день</t>
  </si>
  <si>
    <t>7 день</t>
  </si>
  <si>
    <t>6 день</t>
  </si>
  <si>
    <t>5 день</t>
  </si>
  <si>
    <t>4 день</t>
  </si>
  <si>
    <t>1/20</t>
  </si>
  <si>
    <t>15</t>
  </si>
  <si>
    <t>Рассольник ленинградский</t>
  </si>
  <si>
    <t>Картофель отварной</t>
  </si>
  <si>
    <t>Рыба,тушенная в томате с овощами</t>
  </si>
  <si>
    <t>Сок</t>
  </si>
  <si>
    <t>50</t>
  </si>
  <si>
    <t>Рагу из овощей</t>
  </si>
  <si>
    <t>Огурцы сол консервир порциями</t>
  </si>
  <si>
    <t>Рис отварной</t>
  </si>
  <si>
    <t>Рулет из говядины с яйцом(пар)</t>
  </si>
  <si>
    <t>Каша пшённая молочная жидкая</t>
  </si>
  <si>
    <t>Плов (свинина)</t>
  </si>
  <si>
    <t>Суп картофельный с рыбн фрик-ми</t>
  </si>
  <si>
    <t>Зразы рублен-е из свинины/соус</t>
  </si>
  <si>
    <t>Ватрушка с творожным фаршем</t>
  </si>
  <si>
    <t>60</t>
  </si>
  <si>
    <t>Свекольник</t>
  </si>
  <si>
    <t>Огурцы солёные консервир порц</t>
  </si>
  <si>
    <t>Чай с лимоном</t>
  </si>
  <si>
    <t>Салат картоф с морковью и зел/гор</t>
  </si>
  <si>
    <t>Шницель из птицы прип/соус том</t>
  </si>
  <si>
    <t>Компот из крыжовника или см/чёрн</t>
  </si>
  <si>
    <t>Салат из б/к капусты с яблоками</t>
  </si>
  <si>
    <t>Котлеты рыбные</t>
  </si>
  <si>
    <t>Яйцо отварное</t>
  </si>
  <si>
    <t>Рулет из говядины паровой</t>
  </si>
  <si>
    <t>205</t>
  </si>
  <si>
    <t>1/15</t>
  </si>
  <si>
    <t>Салат из свеклы с яблоками</t>
  </si>
  <si>
    <t>Салат из свежих овощей</t>
  </si>
  <si>
    <t>Соотношение</t>
  </si>
  <si>
    <t>ИТОГО за 10 дней</t>
  </si>
  <si>
    <t>2/25</t>
  </si>
  <si>
    <t>80/34</t>
  </si>
  <si>
    <t>2/20</t>
  </si>
  <si>
    <t>80</t>
  </si>
  <si>
    <t>75</t>
  </si>
  <si>
    <t>воскресенье:</t>
  </si>
  <si>
    <t>выходной</t>
  </si>
  <si>
    <t>ИСПОЛЬЗОВАН:</t>
  </si>
  <si>
    <t>Сборник технологических нормативов, рецептур блюд и кулинарных изделий для</t>
  </si>
  <si>
    <t>школьных образовательных учреждений( Пермь 2001 ).</t>
  </si>
  <si>
    <t xml:space="preserve">                Зав столовой:                                      Т.В.Чернова</t>
  </si>
  <si>
    <t>Книга "Химический состав пищевых продуктов" А.А. Покровского, Москва 1976г.</t>
  </si>
  <si>
    <t xml:space="preserve">Сборник рецептур на продукцию для обучающихся во всех образовательных </t>
  </si>
  <si>
    <t>учреждениях. Сборник технических нормативов. 2011г. Москва ДеЛи Принт.</t>
  </si>
  <si>
    <t>корпус № 1</t>
  </si>
  <si>
    <t>МЕНЮ - ТРЕБОВАНИЕ НА ВЫДАЧУ ПРОДУКТОВ ПИТАНИЯ №</t>
  </si>
  <si>
    <t>Количество продуктов питания подлежащих закладке</t>
  </si>
  <si>
    <t>Наименование продуктов</t>
  </si>
  <si>
    <t>Ед изм</t>
  </si>
  <si>
    <t>Завтрак</t>
  </si>
  <si>
    <t>Обед</t>
  </si>
  <si>
    <t>ЗАВТРАК</t>
  </si>
  <si>
    <t>ОБЕД</t>
  </si>
  <si>
    <t>Кол-во</t>
  </si>
  <si>
    <t>По факту</t>
  </si>
  <si>
    <t>Хлеб</t>
  </si>
  <si>
    <t>норма</t>
  </si>
  <si>
    <t>кол-во</t>
  </si>
  <si>
    <t>расход</t>
  </si>
  <si>
    <t>Выход</t>
  </si>
  <si>
    <t>1/200</t>
  </si>
  <si>
    <t>1/250</t>
  </si>
  <si>
    <t>1/180</t>
  </si>
  <si>
    <t>1/100</t>
  </si>
  <si>
    <t>кг</t>
  </si>
  <si>
    <t>Зав.столовой________________________</t>
  </si>
  <si>
    <t>Чернова Т.В.</t>
  </si>
  <si>
    <t>1/60</t>
  </si>
  <si>
    <t>1/150</t>
  </si>
  <si>
    <t>1/205</t>
  </si>
  <si>
    <t>Огурцы солёные консервир порциями</t>
  </si>
  <si>
    <t>Какао с молоком. Кефир</t>
  </si>
  <si>
    <t>2/200</t>
  </si>
  <si>
    <t>Макаронные изделия отварные</t>
  </si>
  <si>
    <t>Котлеты рубленные/соус</t>
  </si>
  <si>
    <t>4/30</t>
  </si>
  <si>
    <t>1/50</t>
  </si>
  <si>
    <t>Яблоки фаршированные творогом. Хлеб</t>
  </si>
  <si>
    <t>Салат из св помид/яблок и консерв огурцов</t>
  </si>
  <si>
    <t>3/30</t>
  </si>
  <si>
    <t>Хлеб. Фрукты</t>
  </si>
  <si>
    <t>60/200</t>
  </si>
  <si>
    <t>Хлеб. Сыр порциями</t>
  </si>
  <si>
    <t>Хлеб. Сок</t>
  </si>
  <si>
    <t>Рулет из говядины с яйцом(паровой)</t>
  </si>
  <si>
    <t>Фрукты. Кефир</t>
  </si>
  <si>
    <t>Хлеб. Кефир</t>
  </si>
  <si>
    <t>Суп картофельный с рыбными фрикадельками</t>
  </si>
  <si>
    <t>Зразы рубленные из свинины/соус</t>
  </si>
  <si>
    <t>Огурцы солёные консервированные порциями</t>
  </si>
  <si>
    <t>Салат картофельный с морковью и зел/горош</t>
  </si>
  <si>
    <t>Шницель из птицы припущенный/соус томатный</t>
  </si>
  <si>
    <t>Сыр порциями. Фрукты</t>
  </si>
  <si>
    <t>Яблоки,фаршированные творогом</t>
  </si>
  <si>
    <t>рис</t>
  </si>
  <si>
    <t>пшено</t>
  </si>
  <si>
    <t>молоко</t>
  </si>
  <si>
    <t>сахар</t>
  </si>
  <si>
    <t>масло сливочное</t>
  </si>
  <si>
    <t>сыр</t>
  </si>
  <si>
    <t>батон</t>
  </si>
  <si>
    <t>какао</t>
  </si>
  <si>
    <t>кефир</t>
  </si>
  <si>
    <t>капуста</t>
  </si>
  <si>
    <t>морковь</t>
  </si>
  <si>
    <t>масло растительн</t>
  </si>
  <si>
    <t>лимонная кислота</t>
  </si>
  <si>
    <t>соль</t>
  </si>
  <si>
    <t>филе минтая</t>
  </si>
  <si>
    <t>картофель</t>
  </si>
  <si>
    <t>лук репчатый</t>
  </si>
  <si>
    <t>макароны</t>
  </si>
  <si>
    <t>свинина</t>
  </si>
  <si>
    <t>хлеб пшеничный</t>
  </si>
  <si>
    <t>мука</t>
  </si>
  <si>
    <t>сметана</t>
  </si>
  <si>
    <t>томат паста</t>
  </si>
  <si>
    <t>сухофрукты</t>
  </si>
  <si>
    <t>хлеб ржаной</t>
  </si>
  <si>
    <t>яйцо</t>
  </si>
  <si>
    <t>шт</t>
  </si>
  <si>
    <t>горошек зел конс</t>
  </si>
  <si>
    <t>икра кабачковая</t>
  </si>
  <si>
    <t>кофейный напиток</t>
  </si>
  <si>
    <t>яблоки</t>
  </si>
  <si>
    <t>творог</t>
  </si>
  <si>
    <t>помидоры</t>
  </si>
  <si>
    <t>огурцы сол консер</t>
  </si>
  <si>
    <t>лук</t>
  </si>
  <si>
    <t>свекла</t>
  </si>
  <si>
    <t>зелень свежая</t>
  </si>
  <si>
    <t>сок</t>
  </si>
  <si>
    <t>сосиски</t>
  </si>
  <si>
    <t>чай</t>
  </si>
  <si>
    <t>горох</t>
  </si>
  <si>
    <t>кура тушка охлажд</t>
  </si>
  <si>
    <t>филе куриное охл</t>
  </si>
  <si>
    <t>крупа гречневая</t>
  </si>
  <si>
    <t>шиповник</t>
  </si>
  <si>
    <t>крупа манная</t>
  </si>
  <si>
    <t>сухари панировочн</t>
  </si>
  <si>
    <t>крупа перловая</t>
  </si>
  <si>
    <t>филе трески</t>
  </si>
  <si>
    <t>кура тушка охлаж</t>
  </si>
  <si>
    <t>говядина</t>
  </si>
  <si>
    <t>лимон</t>
  </si>
  <si>
    <t>крупа "Геркулес"</t>
  </si>
  <si>
    <t>дрожжи</t>
  </si>
  <si>
    <t>ванилин</t>
  </si>
  <si>
    <t>горошек зел консер</t>
  </si>
  <si>
    <t>ягоды мороженные</t>
  </si>
  <si>
    <t>изюм</t>
  </si>
  <si>
    <t>помидоры свежие</t>
  </si>
  <si>
    <t>огурцы свежие</t>
  </si>
  <si>
    <t>корпус № 2</t>
  </si>
  <si>
    <t>1/80</t>
  </si>
  <si>
    <t>Хлеб. Икра кабачковая порциями</t>
  </si>
  <si>
    <t>Рыба, припущенная в молоке</t>
  </si>
  <si>
    <t>190</t>
  </si>
  <si>
    <t>Рыба,припущенная в молоке</t>
  </si>
  <si>
    <t>цена</t>
  </si>
  <si>
    <t>чеснок</t>
  </si>
  <si>
    <t>Пермь 2001г № 242</t>
  </si>
  <si>
    <t>Пермь 2001 г№ 42</t>
  </si>
  <si>
    <t>Пермь 2001 г№ 255</t>
  </si>
  <si>
    <t>Пермь 2001г № 118</t>
  </si>
  <si>
    <t>Пермь 2001г №259</t>
  </si>
  <si>
    <t>Пермь 2001г № 259</t>
  </si>
  <si>
    <t>Пермь 2001г № 141</t>
  </si>
  <si>
    <t>Пермь 2001г № 210</t>
  </si>
  <si>
    <t>Пермь 2001г № 185</t>
  </si>
  <si>
    <t>Сб т/норм 2011г №338</t>
  </si>
  <si>
    <t>Пермь 2001г № 1</t>
  </si>
  <si>
    <t>Пермь 2001 г№ 37/28</t>
  </si>
  <si>
    <t>Пермь 2001 г№ 188</t>
  </si>
  <si>
    <t>Пермь 2001г № 196</t>
  </si>
  <si>
    <t>Пермь 2001г № 261</t>
  </si>
  <si>
    <t>Пермь 2001г № 154</t>
  </si>
  <si>
    <t>Сб т/норм 2011г № 389</t>
  </si>
  <si>
    <t>Пермь 2001г № 178</t>
  </si>
  <si>
    <t>Пермь 2001г № 201</t>
  </si>
  <si>
    <t>Пермь 2001г № 258</t>
  </si>
  <si>
    <t>Пермь 2001г №103</t>
  </si>
  <si>
    <t>Пермь 2001г № 265</t>
  </si>
  <si>
    <t>Сб т/норм 2011г № 265</t>
  </si>
  <si>
    <t>Сб т/норм 2011г №274/330</t>
  </si>
  <si>
    <t>Пермь 2001г № 35</t>
  </si>
  <si>
    <t>Пермь 2001г № 255</t>
  </si>
  <si>
    <t>Пермь 2001г №189/238</t>
  </si>
  <si>
    <t>Пермь 2001г № 37/28</t>
  </si>
  <si>
    <t>Пермь 2001г № 252</t>
  </si>
  <si>
    <t>Пермь 2001г № 143</t>
  </si>
  <si>
    <t>Сб т/норм 2011г № 40</t>
  </si>
  <si>
    <t xml:space="preserve"> Пермь 2001г № 42</t>
  </si>
  <si>
    <t>Пермь 2001г № 177</t>
  </si>
  <si>
    <t>Сб т/норм 2011г № 209</t>
  </si>
  <si>
    <t>Пермь 2001г № 147</t>
  </si>
  <si>
    <t>Сб т/норм 2011г № 54</t>
  </si>
  <si>
    <t>Сб т/норм 2011г №389</t>
  </si>
  <si>
    <t>Сб т/норм 2011г № 26</t>
  </si>
  <si>
    <t>Сб т/норм 2011г №273/333</t>
  </si>
  <si>
    <t>1.</t>
  </si>
  <si>
    <t>2.</t>
  </si>
  <si>
    <t>3.</t>
  </si>
  <si>
    <t>210</t>
  </si>
  <si>
    <t>Сыр порциями (российский)</t>
  </si>
  <si>
    <t>Сб т/норм 2011г № 15</t>
  </si>
  <si>
    <t>Сб т/норм 2011г № 386</t>
  </si>
  <si>
    <t>Сб т/норм 2011г № 45</t>
  </si>
  <si>
    <t>Сб т/норм 2011г № 203</t>
  </si>
  <si>
    <t>Макаронные изд отварные с маслом</t>
  </si>
  <si>
    <t>180/9</t>
  </si>
  <si>
    <t>Каллорийность 60%</t>
  </si>
  <si>
    <t>Сб т/норм 2011г № 82</t>
  </si>
  <si>
    <t>Сб т/норм 2011г № 228</t>
  </si>
  <si>
    <t>Сб т/норм 2011г № 128</t>
  </si>
  <si>
    <t>Картофельное пюре с масл сл</t>
  </si>
  <si>
    <t>Сб т/норм 2011г № 376</t>
  </si>
  <si>
    <t>200/15</t>
  </si>
  <si>
    <t>Чай с молоком</t>
  </si>
  <si>
    <t>Ацидофилин</t>
  </si>
  <si>
    <t>Сб т/норм 2011г № 46</t>
  </si>
  <si>
    <t>Сб т/норм 2011г № 96</t>
  </si>
  <si>
    <t>Сб т/норм 2011г № 125</t>
  </si>
  <si>
    <t>Сок абрикосовый</t>
  </si>
  <si>
    <t>Сок яблочный</t>
  </si>
  <si>
    <t>Сб т/норм 2011г № 106</t>
  </si>
  <si>
    <t>Груши порциями</t>
  </si>
  <si>
    <t>3/25</t>
  </si>
  <si>
    <t>Сб т/норм 2011г № 95</t>
  </si>
  <si>
    <t>Рассольник домашний</t>
  </si>
  <si>
    <t>Пермь 2001г № 42</t>
  </si>
  <si>
    <t>Сб т/норм 2011г № 29</t>
  </si>
  <si>
    <t>6  день</t>
  </si>
  <si>
    <t>150/7,5</t>
  </si>
  <si>
    <t>Сб т/норм 2011г № 382</t>
  </si>
  <si>
    <t>50/60</t>
  </si>
  <si>
    <t>томатная паста</t>
  </si>
  <si>
    <t>1/210</t>
  </si>
  <si>
    <t>Рыба припущенная в молоке</t>
  </si>
  <si>
    <t>1/180/9</t>
  </si>
  <si>
    <t>лавровый лист</t>
  </si>
  <si>
    <t>яблоко свежее</t>
  </si>
  <si>
    <t>груша свежая</t>
  </si>
  <si>
    <t>яблоки свежие</t>
  </si>
  <si>
    <t>огурцы сол конс</t>
  </si>
  <si>
    <t>Хлеб. Ацидофилин</t>
  </si>
  <si>
    <t>75/200</t>
  </si>
  <si>
    <t>ацидофилин</t>
  </si>
  <si>
    <t>Макаронные изделия отварные с маслом</t>
  </si>
  <si>
    <t>1/150/7,5</t>
  </si>
  <si>
    <t>4/25</t>
  </si>
  <si>
    <t>Яблоки, фаршированные творогом</t>
  </si>
  <si>
    <t>Компот из крыжовника или смор/чёрной</t>
  </si>
  <si>
    <t>Салат из б/к капусты(с морковью)</t>
  </si>
  <si>
    <t>Сб т/норм 2011г № 55</t>
  </si>
  <si>
    <t>Салат из свеклы с огурцами сол</t>
  </si>
  <si>
    <t>Сб т/норм 2011г № 53</t>
  </si>
  <si>
    <t>дополнительное питание</t>
  </si>
  <si>
    <t>Сб т/норм 2011г №385</t>
  </si>
  <si>
    <t>Молоко кипяченное</t>
  </si>
  <si>
    <t>суббота, воскресенье:</t>
  </si>
  <si>
    <t>Салат из свежих огурцов</t>
  </si>
  <si>
    <t>Пермь 2001 г№ 204</t>
  </si>
  <si>
    <t>Пермь 2001г № 83</t>
  </si>
  <si>
    <t>Сок виноградный</t>
  </si>
  <si>
    <t>Сок черешневый</t>
  </si>
  <si>
    <t>1/25</t>
  </si>
  <si>
    <t>Сб т/норм 2011г № 342</t>
  </si>
  <si>
    <t xml:space="preserve">Компот из св яблок </t>
  </si>
  <si>
    <t>Сб т/норм 2011г № 101</t>
  </si>
  <si>
    <t>Суп картофельный с крупой</t>
  </si>
  <si>
    <t>Сб т/норм 2011г № 97</t>
  </si>
  <si>
    <t>Суп картофельный</t>
  </si>
  <si>
    <t>Сок сливовый</t>
  </si>
  <si>
    <t>Сыр порциями (костромской)</t>
  </si>
  <si>
    <t xml:space="preserve">ИТОГО за 6 дней завтрак  </t>
  </si>
  <si>
    <t xml:space="preserve">ИТОГО за 6 дней обед  </t>
  </si>
  <si>
    <t>ВСЕГО за 6 дней</t>
  </si>
  <si>
    <t>ВСЕГО за 6 дней в % отн</t>
  </si>
  <si>
    <t>Пермь 2001г № 22</t>
  </si>
  <si>
    <t>Салат из свеклы с чесноком</t>
  </si>
  <si>
    <t>Пермь 2001г № 214</t>
  </si>
  <si>
    <t>ИТОГО за 12 дней</t>
  </si>
  <si>
    <t xml:space="preserve">ИТОГО за 5 дней завтрак  </t>
  </si>
  <si>
    <t xml:space="preserve">ИТОГО за 5 дней обед  </t>
  </si>
  <si>
    <t>ВСЕГО за 5 дней</t>
  </si>
  <si>
    <t>ВСЕГО за 5 дней в % отн</t>
  </si>
  <si>
    <t xml:space="preserve">Макаронные изделия отварные </t>
  </si>
  <si>
    <t>25/60</t>
  </si>
  <si>
    <t>крупа пшеничная</t>
  </si>
  <si>
    <t>50/40</t>
  </si>
  <si>
    <t>Сб т/норм 2011г № 174</t>
  </si>
  <si>
    <t>Каша вязкая молоч из риса/сахаром</t>
  </si>
  <si>
    <t>240</t>
  </si>
  <si>
    <t>Ряженка</t>
  </si>
  <si>
    <t>Пермь 2001г №267</t>
  </si>
  <si>
    <t>12</t>
  </si>
  <si>
    <t>Сб т/норм 2011г № 56</t>
  </si>
  <si>
    <t>Салат овощной с яблоками</t>
  </si>
  <si>
    <t>Сб т/норм 2011г №210</t>
  </si>
  <si>
    <t>Омлет натуральный</t>
  </si>
  <si>
    <t>Сб т/норм 2011г №410</t>
  </si>
  <si>
    <t>36</t>
  </si>
  <si>
    <t>Каша вязкая молоч/ кукурузная/мас</t>
  </si>
  <si>
    <t>Сб т/норм 2011г № 173</t>
  </si>
  <si>
    <t>Каша вяз мол овсяной круп/сахар</t>
  </si>
  <si>
    <t>Пермь 2001г № 205</t>
  </si>
  <si>
    <t>Макаронные издел отвар с овощами</t>
  </si>
  <si>
    <t>Пермь 2001г № 270</t>
  </si>
  <si>
    <t>Сб т/норм 2011г № 383</t>
  </si>
  <si>
    <t>Какао с молоком сгущенным</t>
  </si>
  <si>
    <t>20</t>
  </si>
  <si>
    <t>Пермь 2001г № 216</t>
  </si>
  <si>
    <t xml:space="preserve">Картофельное пюре </t>
  </si>
  <si>
    <t>Сб т/норм 2011г № 358</t>
  </si>
  <si>
    <t>Кисель из сока плодового</t>
  </si>
  <si>
    <t>Сб т/норм2011г № 278/331</t>
  </si>
  <si>
    <t>100/83</t>
  </si>
  <si>
    <t>Сб т/норм 2011г № 37</t>
  </si>
  <si>
    <t>Тефтели 1й вар.-с водой говяд/соус</t>
  </si>
  <si>
    <t>120</t>
  </si>
  <si>
    <t>Сб т/норм 2011г №234</t>
  </si>
  <si>
    <t>Биточки припущенные(минтай) с соус№330</t>
  </si>
  <si>
    <t>Каша вязкая молочная из риса с сахаром</t>
  </si>
  <si>
    <t>150/30</t>
  </si>
  <si>
    <t>ряженка</t>
  </si>
  <si>
    <t>лимоны</t>
  </si>
  <si>
    <t>40/30</t>
  </si>
  <si>
    <t>Каша вяз молоч из овсяной крупы с сахаром</t>
  </si>
  <si>
    <t>молоко сгущенное</t>
  </si>
  <si>
    <t>1/36</t>
  </si>
  <si>
    <t>20/200</t>
  </si>
  <si>
    <t>Тефтели 1-й вар с водой из говядины/соус</t>
  </si>
  <si>
    <t>Биточки припущенные (минтай)/соус</t>
  </si>
  <si>
    <t>Каша вязкая молочная кукурузная с маслом</t>
  </si>
  <si>
    <t>крупа кукурузная</t>
  </si>
  <si>
    <t>Кисель из сока плодового или ягодного</t>
  </si>
  <si>
    <t>крахмал</t>
  </si>
  <si>
    <t>3/20</t>
  </si>
  <si>
    <t>Макаронные изделия отварные с овощами</t>
  </si>
  <si>
    <t>100/50</t>
  </si>
  <si>
    <t>1/120</t>
  </si>
  <si>
    <t xml:space="preserve">Кофейный напиток с молоком сгущенном </t>
  </si>
  <si>
    <t>Сб т/норм 2011г №321</t>
  </si>
  <si>
    <t>сухари панировоч</t>
  </si>
  <si>
    <t>Директор школы</t>
  </si>
  <si>
    <t>______________В.О. Иванов</t>
  </si>
  <si>
    <t>30/200</t>
  </si>
  <si>
    <t>(завтрак, обед) для учащихся  12-18  лет МБОУ СОШ ЗАТО п.Видяево</t>
  </si>
  <si>
    <t>(завтрак, обед) для учащихся  7-11  лет МБОУ СОШ ЗАТО п.Видяево</t>
  </si>
  <si>
    <r>
      <rPr>
        <b/>
        <i/>
        <sz val="11"/>
        <rFont val="Calibri"/>
        <family val="2"/>
        <charset val="204"/>
        <scheme val="minor"/>
      </rPr>
      <t>Период:</t>
    </r>
    <r>
      <rPr>
        <sz val="11"/>
        <rFont val="Calibri"/>
        <family val="2"/>
        <charset val="204"/>
        <scheme val="minor"/>
      </rPr>
      <t xml:space="preserve">   10 дней</t>
    </r>
  </si>
  <si>
    <r>
      <rPr>
        <b/>
        <i/>
        <sz val="11"/>
        <rFont val="Calibri"/>
        <family val="2"/>
        <charset val="204"/>
        <scheme val="minor"/>
      </rPr>
      <t>Сезон:</t>
    </r>
    <r>
      <rPr>
        <sz val="11"/>
        <rFont val="Calibri"/>
        <family val="2"/>
        <charset val="204"/>
        <scheme val="minor"/>
      </rPr>
      <t xml:space="preserve">   осенне-зимний</t>
    </r>
  </si>
  <si>
    <r>
      <rPr>
        <b/>
        <i/>
        <sz val="11"/>
        <rFont val="Calibri"/>
        <family val="2"/>
        <charset val="204"/>
        <scheme val="minor"/>
      </rPr>
      <t xml:space="preserve">Приём пищи: </t>
    </r>
    <r>
      <rPr>
        <sz val="11"/>
        <rFont val="Calibri"/>
        <family val="2"/>
        <charset val="204"/>
        <scheme val="minor"/>
      </rPr>
      <t xml:space="preserve">  завтрак, обед</t>
    </r>
  </si>
  <si>
    <t>Пермь 2001г № 125</t>
  </si>
  <si>
    <t>Запеканка морковная с творогом/соус</t>
  </si>
  <si>
    <t>Бананы порциями</t>
  </si>
  <si>
    <t xml:space="preserve">Кофейный напиток с молоком </t>
  </si>
  <si>
    <t xml:space="preserve">Сосиски отварные </t>
  </si>
  <si>
    <t>Сб т/норм 2011г № 70</t>
  </si>
  <si>
    <t>Сб т/норм 2011г № 379</t>
  </si>
  <si>
    <t>260</t>
  </si>
  <si>
    <t>1/35</t>
  </si>
  <si>
    <t>182</t>
  </si>
  <si>
    <t>81</t>
  </si>
  <si>
    <t>11,7</t>
  </si>
  <si>
    <t>200/10</t>
  </si>
  <si>
    <t>2/24</t>
  </si>
  <si>
    <t>168</t>
  </si>
  <si>
    <t>Пермь 2001г № 127</t>
  </si>
  <si>
    <t>Запеканка рисовая с творогом</t>
  </si>
  <si>
    <t>Сб т/норм 2011г №243</t>
  </si>
  <si>
    <t>170</t>
  </si>
  <si>
    <t>1/70</t>
  </si>
  <si>
    <t>195</t>
  </si>
  <si>
    <t>1/16</t>
  </si>
  <si>
    <t>Сыр порциями (голландский)</t>
  </si>
  <si>
    <t>1/22</t>
  </si>
  <si>
    <t>117</t>
  </si>
  <si>
    <t>70</t>
  </si>
  <si>
    <t>Сб т/норм 2011г № 388</t>
  </si>
  <si>
    <t>Напиток из плодов шиповника</t>
  </si>
  <si>
    <t>174</t>
  </si>
  <si>
    <t>82</t>
  </si>
  <si>
    <t>90</t>
  </si>
  <si>
    <t>1/18</t>
  </si>
  <si>
    <t>4/24</t>
  </si>
  <si>
    <t>1/50,5</t>
  </si>
  <si>
    <r>
      <rPr>
        <b/>
        <i/>
        <sz val="11"/>
        <rFont val="Calibri"/>
        <family val="2"/>
        <charset val="204"/>
        <scheme val="minor"/>
      </rPr>
      <t>Сезон:</t>
    </r>
    <r>
      <rPr>
        <sz val="11"/>
        <rFont val="Calibri"/>
        <family val="2"/>
        <charset val="204"/>
        <scheme val="minor"/>
      </rPr>
      <t xml:space="preserve">   весенний</t>
    </r>
  </si>
  <si>
    <t>Сб т/норм 2011г № 20</t>
  </si>
  <si>
    <t>84</t>
  </si>
  <si>
    <t>157</t>
  </si>
  <si>
    <t>1/41</t>
  </si>
  <si>
    <t>Салат из свеклы с зелёным горошк</t>
  </si>
  <si>
    <t>Салат картофельный с огурцами сол</t>
  </si>
  <si>
    <t>68</t>
  </si>
  <si>
    <t>90,5/75</t>
  </si>
  <si>
    <t>15,6</t>
  </si>
  <si>
    <t>1/62,7</t>
  </si>
  <si>
    <t>22</t>
  </si>
  <si>
    <t>1/29</t>
  </si>
  <si>
    <t>290</t>
  </si>
  <si>
    <t>156</t>
  </si>
  <si>
    <t>184</t>
  </si>
  <si>
    <t>104</t>
  </si>
  <si>
    <t>1/67</t>
  </si>
  <si>
    <t>2/27</t>
  </si>
  <si>
    <t>Пермь 2001г № 36</t>
  </si>
  <si>
    <t>105</t>
  </si>
  <si>
    <t>Суп из овощей</t>
  </si>
  <si>
    <t>159</t>
  </si>
  <si>
    <t>Сб т/норм 2011г № 71</t>
  </si>
  <si>
    <t>Огурцы свежие порциями</t>
  </si>
  <si>
    <t>Сб т/норм 2011г № 25</t>
  </si>
  <si>
    <t>Салат из свеж помидоров и ябл</t>
  </si>
  <si>
    <t>Сб т/норм 2011г №68</t>
  </si>
  <si>
    <t>Винегрет овощной с фасолью</t>
  </si>
  <si>
    <t>146</t>
  </si>
  <si>
    <t>115</t>
  </si>
  <si>
    <t>2/35</t>
  </si>
  <si>
    <t>2/46</t>
  </si>
  <si>
    <t>Салат из свеклы с зел горошком</t>
  </si>
  <si>
    <t>Салат картофельный с огурцами</t>
  </si>
  <si>
    <t>270</t>
  </si>
  <si>
    <t>Салат из свеклы отварной</t>
  </si>
  <si>
    <t>Сб т/норм 2011г № 52</t>
  </si>
  <si>
    <r>
      <rPr>
        <b/>
        <i/>
        <sz val="11"/>
        <rFont val="Calibri"/>
        <family val="2"/>
        <charset val="204"/>
        <scheme val="minor"/>
      </rPr>
      <t>Период:</t>
    </r>
    <r>
      <rPr>
        <sz val="11"/>
        <rFont val="Calibri"/>
        <family val="2"/>
        <charset val="204"/>
        <scheme val="minor"/>
      </rPr>
      <t xml:space="preserve">   12 дней</t>
    </r>
  </si>
  <si>
    <t>3/29</t>
  </si>
  <si>
    <t>1/18,1</t>
  </si>
  <si>
    <t>1/104</t>
  </si>
  <si>
    <t>1/290</t>
  </si>
  <si>
    <t>1/184</t>
  </si>
  <si>
    <t>1/156</t>
  </si>
  <si>
    <t>67/54</t>
  </si>
  <si>
    <t>93/7</t>
  </si>
  <si>
    <t>50/200</t>
  </si>
  <si>
    <t>50/12</t>
  </si>
  <si>
    <t>200/200</t>
  </si>
  <si>
    <t>15/100</t>
  </si>
  <si>
    <t>30/25</t>
  </si>
  <si>
    <t>22/100</t>
  </si>
  <si>
    <t>1/159</t>
  </si>
  <si>
    <t>40/200</t>
  </si>
  <si>
    <t>Огурцы сол порц. Хлеб</t>
  </si>
  <si>
    <t>1/105</t>
  </si>
  <si>
    <t>1/170</t>
  </si>
  <si>
    <t>30/60</t>
  </si>
  <si>
    <t>1/11,7</t>
  </si>
  <si>
    <t>100/60</t>
  </si>
  <si>
    <t>20/48</t>
  </si>
  <si>
    <t>75,5/5,5</t>
  </si>
  <si>
    <t>1/182</t>
  </si>
  <si>
    <t>35/12</t>
  </si>
  <si>
    <t>1/190</t>
  </si>
  <si>
    <t>бананы</t>
  </si>
  <si>
    <t>20/260</t>
  </si>
  <si>
    <t>1/174</t>
  </si>
  <si>
    <t>16/30</t>
  </si>
  <si>
    <t>1/75</t>
  </si>
  <si>
    <t>1/90</t>
  </si>
  <si>
    <t>50,5/50</t>
  </si>
  <si>
    <t>1/168</t>
  </si>
  <si>
    <t>крахмал картоф</t>
  </si>
  <si>
    <t>1/195</t>
  </si>
  <si>
    <t>Сыр порциями. Кефир</t>
  </si>
  <si>
    <t>12/200</t>
  </si>
  <si>
    <t>60/100</t>
  </si>
  <si>
    <t>1/82</t>
  </si>
  <si>
    <t>ПР"Хим состав прод-в"</t>
  </si>
  <si>
    <t>Сыр плавленный порциями</t>
  </si>
  <si>
    <t>14,1</t>
  </si>
  <si>
    <t>Каша вяз мол из ов/хл Геркул с сах</t>
  </si>
  <si>
    <t>128</t>
  </si>
  <si>
    <t>Сб т/норм 2011г № 96/28</t>
  </si>
  <si>
    <t>Сбт/норм 2011г№95/28</t>
  </si>
  <si>
    <t>Сб т/норм2011г №97/28</t>
  </si>
  <si>
    <t>62/15,6</t>
  </si>
  <si>
    <t>Каша вяз молоч из овсян/хл Геркулес с сахаром</t>
  </si>
  <si>
    <t>Сыр плавленный порциями. Фрукты</t>
  </si>
  <si>
    <t>14,1/128</t>
  </si>
  <si>
    <t>50/70</t>
  </si>
  <si>
    <t>93,3/6,7</t>
  </si>
  <si>
    <t>72,7/7,3</t>
  </si>
  <si>
    <t>на                          1                           2019г.</t>
  </si>
  <si>
    <t>на                          2                          2019г.</t>
  </si>
  <si>
    <t>на                          3                           2019г.</t>
  </si>
  <si>
    <t>на                          4                           2019г.</t>
  </si>
  <si>
    <t>на                          5                           2019г.</t>
  </si>
  <si>
    <t>на                          6                          2019г.</t>
  </si>
  <si>
    <t>на                          7                           2019г.</t>
  </si>
  <si>
    <t>на                          6                           2019г.</t>
  </si>
  <si>
    <t>на                          8                           2019г.</t>
  </si>
  <si>
    <t>на                          9                            2019г.</t>
  </si>
  <si>
    <t>на                          8                            2019г.</t>
  </si>
  <si>
    <t>на                          10                           2019г.</t>
  </si>
  <si>
    <t>на                          9                           2019г.</t>
  </si>
  <si>
    <t>на                          11                           2019г.</t>
  </si>
  <si>
    <t>на                          12                           2019г.</t>
  </si>
  <si>
    <t>сыр плавленный</t>
  </si>
  <si>
    <t>22/117</t>
  </si>
  <si>
    <t>день</t>
  </si>
  <si>
    <t>ИТОГО</t>
  </si>
  <si>
    <t>среднее</t>
  </si>
  <si>
    <t xml:space="preserve">Компот из св плодов </t>
  </si>
  <si>
    <t>Компот из свежих плодов</t>
  </si>
  <si>
    <t>1/200/15</t>
  </si>
  <si>
    <t>1/200/10</t>
  </si>
  <si>
    <t>Картофельное пюре с маслом сливочным</t>
  </si>
  <si>
    <t>Запеканка морковная с творогом/соус мол</t>
  </si>
  <si>
    <t>аскорбин кислота</t>
  </si>
  <si>
    <t>аскорбинов кислота</t>
  </si>
  <si>
    <t>крупа геркулесовая</t>
  </si>
  <si>
    <t>планир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</si>
</sst>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0000"/>
    <numFmt numFmtId="167" formatCode="0.0"/>
    <numFmt numFmtId="168" formatCode="0.000000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9"/>
      <name val="Arial"/>
      <family val="2"/>
      <charset val="204"/>
    </font>
    <font>
      <b/>
      <i/>
      <sz val="10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7"/>
      <name val="Arial Narrow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i/>
      <sz val="7"/>
      <name val="Calibri"/>
      <family val="2"/>
      <charset val="204"/>
      <scheme val="minor"/>
    </font>
    <font>
      <sz val="9"/>
      <name val="Arial Narrow"/>
      <family val="2"/>
      <charset val="204"/>
    </font>
    <font>
      <b/>
      <i/>
      <u/>
      <sz val="11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407">
    <xf numFmtId="0" fontId="0" fillId="0" borderId="0" xfId="0"/>
    <xf numFmtId="0" fontId="2" fillId="0" borderId="12" xfId="0" applyFont="1" applyBorder="1"/>
    <xf numFmtId="0" fontId="2" fillId="0" borderId="16" xfId="0" applyFont="1" applyBorder="1"/>
    <xf numFmtId="0" fontId="2" fillId="0" borderId="11" xfId="0" applyFont="1" applyBorder="1"/>
    <xf numFmtId="0" fontId="5" fillId="0" borderId="0" xfId="0" applyFont="1"/>
    <xf numFmtId="0" fontId="5" fillId="0" borderId="0" xfId="0" applyFont="1" applyAlignment="1"/>
    <xf numFmtId="0" fontId="2" fillId="0" borderId="15" xfId="0" applyFont="1" applyBorder="1"/>
    <xf numFmtId="0" fontId="2" fillId="0" borderId="21" xfId="0" applyFont="1" applyBorder="1"/>
    <xf numFmtId="0" fontId="6" fillId="0" borderId="41" xfId="0" applyFont="1" applyBorder="1"/>
    <xf numFmtId="0" fontId="5" fillId="0" borderId="42" xfId="0" applyFont="1" applyBorder="1"/>
    <xf numFmtId="49" fontId="5" fillId="0" borderId="43" xfId="0" applyNumberFormat="1" applyFont="1" applyBorder="1" applyAlignment="1">
      <alignment horizontal="center"/>
    </xf>
    <xf numFmtId="0" fontId="5" fillId="0" borderId="41" xfId="0" applyFont="1" applyBorder="1"/>
    <xf numFmtId="0" fontId="5" fillId="0" borderId="43" xfId="0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6" xfId="0" applyFont="1" applyBorder="1"/>
    <xf numFmtId="0" fontId="5" fillId="0" borderId="47" xfId="0" applyFont="1" applyBorder="1"/>
    <xf numFmtId="164" fontId="5" fillId="0" borderId="46" xfId="0" applyNumberFormat="1" applyFont="1" applyBorder="1"/>
    <xf numFmtId="164" fontId="5" fillId="0" borderId="3" xfId="0" applyNumberFormat="1" applyFont="1" applyBorder="1"/>
    <xf numFmtId="164" fontId="5" fillId="0" borderId="48" xfId="0" applyNumberFormat="1" applyFont="1" applyBorder="1"/>
    <xf numFmtId="165" fontId="5" fillId="0" borderId="46" xfId="0" applyNumberFormat="1" applyFont="1" applyBorder="1"/>
    <xf numFmtId="0" fontId="5" fillId="0" borderId="3" xfId="0" applyFont="1" applyBorder="1"/>
    <xf numFmtId="165" fontId="5" fillId="0" borderId="48" xfId="0" applyNumberFormat="1" applyFont="1" applyBorder="1"/>
    <xf numFmtId="165" fontId="5" fillId="0" borderId="49" xfId="0" applyNumberFormat="1" applyFont="1" applyBorder="1"/>
    <xf numFmtId="0" fontId="5" fillId="0" borderId="34" xfId="0" applyFont="1" applyBorder="1"/>
    <xf numFmtId="164" fontId="5" fillId="0" borderId="34" xfId="0" applyNumberFormat="1" applyFont="1" applyBorder="1"/>
    <xf numFmtId="164" fontId="5" fillId="0" borderId="1" xfId="0" applyNumberFormat="1" applyFont="1" applyBorder="1"/>
    <xf numFmtId="164" fontId="5" fillId="0" borderId="35" xfId="0" applyNumberFormat="1" applyFont="1" applyBorder="1"/>
    <xf numFmtId="165" fontId="5" fillId="0" borderId="34" xfId="0" applyNumberFormat="1" applyFont="1" applyBorder="1"/>
    <xf numFmtId="164" fontId="2" fillId="0" borderId="1" xfId="0" applyNumberFormat="1" applyFont="1" applyBorder="1"/>
    <xf numFmtId="166" fontId="4" fillId="0" borderId="34" xfId="0" applyNumberFormat="1" applyFont="1" applyBorder="1"/>
    <xf numFmtId="166" fontId="4" fillId="0" borderId="1" xfId="0" applyNumberFormat="1" applyFont="1" applyBorder="1"/>
    <xf numFmtId="0" fontId="5" fillId="0" borderId="21" xfId="0" applyFont="1" applyBorder="1"/>
    <xf numFmtId="164" fontId="5" fillId="0" borderId="21" xfId="0" applyNumberFormat="1" applyFont="1" applyBorder="1"/>
    <xf numFmtId="164" fontId="5" fillId="0" borderId="16" xfId="0" applyNumberFormat="1" applyFont="1" applyBorder="1"/>
    <xf numFmtId="164" fontId="5" fillId="0" borderId="11" xfId="0" applyNumberFormat="1" applyFont="1" applyBorder="1"/>
    <xf numFmtId="165" fontId="4" fillId="0" borderId="0" xfId="0" applyNumberFormat="1" applyFont="1"/>
    <xf numFmtId="49" fontId="5" fillId="0" borderId="44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165" fontId="5" fillId="0" borderId="21" xfId="0" applyNumberFormat="1" applyFont="1" applyBorder="1"/>
    <xf numFmtId="0" fontId="5" fillId="0" borderId="16" xfId="0" applyFont="1" applyBorder="1"/>
    <xf numFmtId="165" fontId="5" fillId="0" borderId="11" xfId="0" applyNumberFormat="1" applyFont="1" applyBorder="1"/>
    <xf numFmtId="165" fontId="5" fillId="0" borderId="40" xfId="0" applyNumberFormat="1" applyFont="1" applyBorder="1"/>
    <xf numFmtId="0" fontId="0" fillId="0" borderId="0" xfId="0" applyBorder="1"/>
    <xf numFmtId="0" fontId="8" fillId="0" borderId="0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54" xfId="0" applyFont="1" applyBorder="1"/>
    <xf numFmtId="0" fontId="5" fillId="0" borderId="55" xfId="0" applyFont="1" applyBorder="1"/>
    <xf numFmtId="0" fontId="5" fillId="0" borderId="56" xfId="0" applyFont="1" applyBorder="1"/>
    <xf numFmtId="166" fontId="5" fillId="0" borderId="34" xfId="0" applyNumberFormat="1" applyFont="1" applyBorder="1"/>
    <xf numFmtId="0" fontId="5" fillId="0" borderId="64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14" xfId="0" applyFont="1" applyBorder="1"/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/>
    <xf numFmtId="2" fontId="0" fillId="0" borderId="1" xfId="0" applyNumberFormat="1" applyFont="1" applyBorder="1"/>
    <xf numFmtId="2" fontId="0" fillId="0" borderId="0" xfId="0" applyNumberFormat="1" applyBorder="1"/>
    <xf numFmtId="2" fontId="0" fillId="0" borderId="16" xfId="0" applyNumberFormat="1" applyBorder="1"/>
    <xf numFmtId="2" fontId="1" fillId="0" borderId="16" xfId="0" applyNumberFormat="1" applyFont="1" applyBorder="1"/>
    <xf numFmtId="49" fontId="11" fillId="0" borderId="1" xfId="0" applyNumberFormat="1" applyFont="1" applyBorder="1" applyAlignment="1">
      <alignment horizontal="right"/>
    </xf>
    <xf numFmtId="0" fontId="11" fillId="0" borderId="1" xfId="0" applyFont="1" applyBorder="1"/>
    <xf numFmtId="2" fontId="11" fillId="0" borderId="1" xfId="0" applyNumberFormat="1" applyFont="1" applyBorder="1"/>
    <xf numFmtId="0" fontId="12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10" fontId="17" fillId="0" borderId="2" xfId="0" applyNumberFormat="1" applyFont="1" applyBorder="1"/>
    <xf numFmtId="10" fontId="17" fillId="0" borderId="16" xfId="0" applyNumberFormat="1" applyFont="1" applyBorder="1"/>
    <xf numFmtId="10" fontId="17" fillId="0" borderId="1" xfId="0" applyNumberFormat="1" applyFont="1" applyBorder="1"/>
    <xf numFmtId="0" fontId="5" fillId="3" borderId="0" xfId="0" applyFont="1" applyFill="1"/>
    <xf numFmtId="49" fontId="2" fillId="0" borderId="43" xfId="0" applyNumberFormat="1" applyFont="1" applyBorder="1" applyAlignment="1">
      <alignment horizontal="center"/>
    </xf>
    <xf numFmtId="0" fontId="11" fillId="2" borderId="1" xfId="0" applyFont="1" applyFill="1" applyBorder="1"/>
    <xf numFmtId="2" fontId="11" fillId="2" borderId="1" xfId="0" applyNumberFormat="1" applyFont="1" applyFill="1" applyBorder="1"/>
    <xf numFmtId="0" fontId="18" fillId="0" borderId="0" xfId="0" applyFont="1"/>
    <xf numFmtId="0" fontId="5" fillId="0" borderId="1" xfId="0" applyFont="1" applyBorder="1"/>
    <xf numFmtId="165" fontId="5" fillId="0" borderId="35" xfId="0" applyNumberFormat="1" applyFont="1" applyBorder="1"/>
    <xf numFmtId="0" fontId="5" fillId="0" borderId="39" xfId="0" applyFont="1" applyBorder="1"/>
    <xf numFmtId="49" fontId="11" fillId="2" borderId="1" xfId="0" applyNumberFormat="1" applyFont="1" applyFill="1" applyBorder="1" applyAlignment="1">
      <alignment horizontal="right"/>
    </xf>
    <xf numFmtId="0" fontId="0" fillId="2" borderId="0" xfId="0" applyFill="1"/>
    <xf numFmtId="165" fontId="11" fillId="0" borderId="1" xfId="0" applyNumberFormat="1" applyFont="1" applyBorder="1"/>
    <xf numFmtId="0" fontId="11" fillId="0" borderId="1" xfId="0" applyNumberFormat="1" applyFont="1" applyBorder="1"/>
    <xf numFmtId="0" fontId="20" fillId="0" borderId="1" xfId="0" applyFont="1" applyBorder="1"/>
    <xf numFmtId="2" fontId="17" fillId="0" borderId="1" xfId="0" applyNumberFormat="1" applyFont="1" applyBorder="1"/>
    <xf numFmtId="2" fontId="21" fillId="0" borderId="1" xfId="0" applyNumberFormat="1" applyFont="1" applyBorder="1"/>
    <xf numFmtId="0" fontId="20" fillId="2" borderId="1" xfId="0" applyFont="1" applyFill="1" applyBorder="1"/>
    <xf numFmtId="0" fontId="18" fillId="2" borderId="0" xfId="0" applyFont="1" applyFill="1"/>
    <xf numFmtId="0" fontId="11" fillId="0" borderId="2" xfId="0" applyFont="1" applyBorder="1"/>
    <xf numFmtId="0" fontId="17" fillId="0" borderId="2" xfId="0" applyFont="1" applyBorder="1"/>
    <xf numFmtId="2" fontId="17" fillId="0" borderId="2" xfId="0" applyNumberFormat="1" applyFont="1" applyBorder="1"/>
    <xf numFmtId="2" fontId="21" fillId="0" borderId="2" xfId="0" applyNumberFormat="1" applyFont="1" applyBorder="1"/>
    <xf numFmtId="0" fontId="21" fillId="0" borderId="2" xfId="0" applyFont="1" applyBorder="1"/>
    <xf numFmtId="0" fontId="11" fillId="0" borderId="12" xfId="0" applyFont="1" applyBorder="1"/>
    <xf numFmtId="0" fontId="11" fillId="0" borderId="16" xfId="0" applyFont="1" applyBorder="1"/>
    <xf numFmtId="2" fontId="17" fillId="0" borderId="16" xfId="0" applyNumberFormat="1" applyFont="1" applyBorder="1"/>
    <xf numFmtId="0" fontId="11" fillId="0" borderId="65" xfId="0" applyFont="1" applyBorder="1"/>
    <xf numFmtId="0" fontId="11" fillId="0" borderId="66" xfId="0" applyFont="1" applyBorder="1"/>
    <xf numFmtId="2" fontId="17" fillId="0" borderId="43" xfId="0" applyNumberFormat="1" applyFont="1" applyBorder="1"/>
    <xf numFmtId="10" fontId="17" fillId="0" borderId="43" xfId="0" applyNumberFormat="1" applyFont="1" applyBorder="1"/>
    <xf numFmtId="2" fontId="21" fillId="0" borderId="43" xfId="0" applyNumberFormat="1" applyFont="1" applyBorder="1"/>
    <xf numFmtId="2" fontId="21" fillId="0" borderId="44" xfId="0" applyNumberFormat="1" applyFont="1" applyBorder="1"/>
    <xf numFmtId="2" fontId="22" fillId="0" borderId="43" xfId="0" applyNumberFormat="1" applyFont="1" applyBorder="1"/>
    <xf numFmtId="0" fontId="11" fillId="0" borderId="45" xfId="0" applyFont="1" applyBorder="1"/>
    <xf numFmtId="0" fontId="11" fillId="0" borderId="18" xfId="0" applyFont="1" applyBorder="1"/>
    <xf numFmtId="2" fontId="17" fillId="0" borderId="18" xfId="0" applyNumberFormat="1" applyFont="1" applyBorder="1"/>
    <xf numFmtId="10" fontId="17" fillId="0" borderId="18" xfId="0" applyNumberFormat="1" applyFont="1" applyBorder="1"/>
    <xf numFmtId="0" fontId="11" fillId="0" borderId="41" xfId="0" applyFont="1" applyBorder="1"/>
    <xf numFmtId="9" fontId="17" fillId="0" borderId="43" xfId="0" applyNumberFormat="1" applyFont="1" applyBorder="1"/>
    <xf numFmtId="0" fontId="12" fillId="0" borderId="2" xfId="0" applyFont="1" applyBorder="1"/>
    <xf numFmtId="2" fontId="21" fillId="0" borderId="16" xfId="0" applyNumberFormat="1" applyFont="1" applyBorder="1"/>
    <xf numFmtId="1" fontId="21" fillId="0" borderId="43" xfId="0" applyNumberFormat="1" applyFont="1" applyBorder="1" applyAlignment="1">
      <alignment horizontal="center"/>
    </xf>
    <xf numFmtId="167" fontId="21" fillId="0" borderId="43" xfId="0" applyNumberFormat="1" applyFont="1" applyBorder="1" applyAlignment="1">
      <alignment horizontal="center"/>
    </xf>
    <xf numFmtId="2" fontId="21" fillId="0" borderId="0" xfId="0" applyNumberFormat="1" applyFont="1" applyBorder="1"/>
    <xf numFmtId="9" fontId="17" fillId="0" borderId="45" xfId="0" applyNumberFormat="1" applyFont="1" applyBorder="1"/>
    <xf numFmtId="9" fontId="17" fillId="0" borderId="64" xfId="0" applyNumberFormat="1" applyFont="1" applyBorder="1"/>
    <xf numFmtId="10" fontId="17" fillId="0" borderId="64" xfId="0" applyNumberFormat="1" applyFont="1" applyBorder="1"/>
    <xf numFmtId="10" fontId="17" fillId="0" borderId="45" xfId="0" applyNumberFormat="1" applyFont="1" applyBorder="1"/>
    <xf numFmtId="2" fontId="21" fillId="0" borderId="64" xfId="0" applyNumberFormat="1" applyFont="1" applyBorder="1"/>
    <xf numFmtId="2" fontId="21" fillId="0" borderId="45" xfId="0" applyNumberFormat="1" applyFont="1" applyBorder="1"/>
    <xf numFmtId="10" fontId="17" fillId="0" borderId="18" xfId="1" applyNumberFormat="1" applyFont="1" applyBorder="1"/>
    <xf numFmtId="0" fontId="5" fillId="0" borderId="15" xfId="0" applyFont="1" applyBorder="1"/>
    <xf numFmtId="166" fontId="5" fillId="0" borderId="1" xfId="0" applyNumberFormat="1" applyFont="1" applyBorder="1"/>
    <xf numFmtId="2" fontId="17" fillId="2" borderId="43" xfId="0" applyNumberFormat="1" applyFont="1" applyFill="1" applyBorder="1"/>
    <xf numFmtId="10" fontId="17" fillId="2" borderId="43" xfId="0" applyNumberFormat="1" applyFont="1" applyFill="1" applyBorder="1"/>
    <xf numFmtId="0" fontId="5" fillId="2" borderId="34" xfId="0" applyFont="1" applyFill="1" applyBorder="1"/>
    <xf numFmtId="0" fontId="25" fillId="0" borderId="0" xfId="0" applyFont="1"/>
    <xf numFmtId="0" fontId="11" fillId="0" borderId="0" xfId="0" applyFont="1"/>
    <xf numFmtId="0" fontId="11" fillId="0" borderId="0" xfId="0" applyFont="1" applyAlignment="1"/>
    <xf numFmtId="0" fontId="12" fillId="0" borderId="0" xfId="0" applyFont="1"/>
    <xf numFmtId="49" fontId="11" fillId="0" borderId="0" xfId="0" applyNumberFormat="1" applyFont="1" applyAlignment="1">
      <alignment horizontal="right"/>
    </xf>
    <xf numFmtId="0" fontId="11" fillId="0" borderId="0" xfId="0" applyFont="1" applyBorder="1"/>
    <xf numFmtId="2" fontId="17" fillId="0" borderId="0" xfId="0" applyNumberFormat="1" applyFont="1" applyBorder="1"/>
    <xf numFmtId="10" fontId="17" fillId="0" borderId="0" xfId="0" applyNumberFormat="1" applyFont="1" applyBorder="1"/>
    <xf numFmtId="2" fontId="13" fillId="0" borderId="1" xfId="0" applyNumberFormat="1" applyFont="1" applyBorder="1"/>
    <xf numFmtId="0" fontId="18" fillId="0" borderId="0" xfId="0" applyFont="1" applyFill="1"/>
    <xf numFmtId="49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/>
    <xf numFmtId="0" fontId="21" fillId="0" borderId="16" xfId="0" applyFont="1" applyBorder="1"/>
    <xf numFmtId="2" fontId="31" fillId="0" borderId="18" xfId="0" applyNumberFormat="1" applyFont="1" applyBorder="1" applyAlignment="1">
      <alignment horizontal="center"/>
    </xf>
    <xf numFmtId="10" fontId="31" fillId="0" borderId="18" xfId="1" applyNumberFormat="1" applyFont="1" applyBorder="1" applyAlignment="1">
      <alignment horizontal="center"/>
    </xf>
    <xf numFmtId="2" fontId="31" fillId="0" borderId="45" xfId="0" applyNumberFormat="1" applyFont="1" applyBorder="1"/>
    <xf numFmtId="2" fontId="31" fillId="0" borderId="19" xfId="0" applyNumberFormat="1" applyFont="1" applyBorder="1"/>
    <xf numFmtId="1" fontId="31" fillId="0" borderId="45" xfId="0" applyNumberFormat="1" applyFont="1" applyBorder="1" applyAlignment="1">
      <alignment horizontal="center"/>
    </xf>
    <xf numFmtId="0" fontId="18" fillId="0" borderId="45" xfId="0" applyFont="1" applyBorder="1"/>
    <xf numFmtId="0" fontId="18" fillId="0" borderId="45" xfId="0" applyFont="1" applyBorder="1" applyAlignment="1">
      <alignment horizontal="center"/>
    </xf>
    <xf numFmtId="0" fontId="18" fillId="0" borderId="57" xfId="0" applyFont="1" applyBorder="1"/>
    <xf numFmtId="0" fontId="18" fillId="0" borderId="0" xfId="0" applyFont="1" applyAlignment="1">
      <alignment horizontal="righ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2" fontId="17" fillId="2" borderId="2" xfId="0" applyNumberFormat="1" applyFont="1" applyFill="1" applyBorder="1"/>
    <xf numFmtId="2" fontId="17" fillId="0" borderId="64" xfId="0" applyNumberFormat="1" applyFont="1" applyBorder="1"/>
    <xf numFmtId="2" fontId="17" fillId="0" borderId="65" xfId="0" applyNumberFormat="1" applyFont="1" applyBorder="1"/>
    <xf numFmtId="2" fontId="17" fillId="0" borderId="52" xfId="0" applyNumberFormat="1" applyFont="1" applyBorder="1"/>
    <xf numFmtId="2" fontId="17" fillId="0" borderId="45" xfId="0" applyNumberFormat="1" applyFont="1" applyBorder="1"/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2" fontId="11" fillId="0" borderId="0" xfId="0" applyNumberFormat="1" applyFont="1"/>
    <xf numFmtId="2" fontId="32" fillId="0" borderId="1" xfId="0" applyNumberFormat="1" applyFont="1" applyBorder="1"/>
    <xf numFmtId="0" fontId="12" fillId="0" borderId="1" xfId="0" applyFont="1" applyBorder="1" applyAlignment="1"/>
    <xf numFmtId="2" fontId="31" fillId="0" borderId="24" xfId="0" applyNumberFormat="1" applyFont="1" applyBorder="1"/>
    <xf numFmtId="10" fontId="23" fillId="0" borderId="17" xfId="0" applyNumberFormat="1" applyFont="1" applyBorder="1"/>
    <xf numFmtId="2" fontId="31" fillId="0" borderId="25" xfId="0" applyNumberFormat="1" applyFont="1" applyBorder="1"/>
    <xf numFmtId="2" fontId="31" fillId="0" borderId="26" xfId="0" applyNumberFormat="1" applyFont="1" applyBorder="1"/>
    <xf numFmtId="1" fontId="18" fillId="0" borderId="21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0" fontId="18" fillId="0" borderId="16" xfId="0" applyFont="1" applyBorder="1"/>
    <xf numFmtId="0" fontId="18" fillId="0" borderId="12" xfId="0" applyFont="1" applyBorder="1"/>
    <xf numFmtId="2" fontId="33" fillId="0" borderId="16" xfId="0" applyNumberFormat="1" applyFont="1" applyBorder="1" applyAlignment="1">
      <alignment horizontal="center"/>
    </xf>
    <xf numFmtId="0" fontId="18" fillId="0" borderId="11" xfId="0" applyFont="1" applyBorder="1"/>
    <xf numFmtId="0" fontId="11" fillId="2" borderId="0" xfId="0" applyFont="1" applyFill="1"/>
    <xf numFmtId="0" fontId="12" fillId="2" borderId="1" xfId="0" applyFont="1" applyFill="1" applyBorder="1"/>
    <xf numFmtId="2" fontId="17" fillId="2" borderId="1" xfId="0" applyNumberFormat="1" applyFont="1" applyFill="1" applyBorder="1"/>
    <xf numFmtId="10" fontId="17" fillId="2" borderId="1" xfId="0" applyNumberFormat="1" applyFont="1" applyFill="1" applyBorder="1"/>
    <xf numFmtId="2" fontId="21" fillId="2" borderId="1" xfId="0" applyNumberFormat="1" applyFont="1" applyFill="1" applyBorder="1"/>
    <xf numFmtId="0" fontId="12" fillId="2" borderId="0" xfId="0" applyFont="1" applyFill="1"/>
    <xf numFmtId="49" fontId="11" fillId="2" borderId="0" xfId="0" applyNumberFormat="1" applyFont="1" applyFill="1" applyAlignment="1">
      <alignment horizontal="right"/>
    </xf>
    <xf numFmtId="0" fontId="19" fillId="2" borderId="6" xfId="0" applyFont="1" applyFill="1" applyBorder="1" applyAlignment="1">
      <alignment horizontal="left"/>
    </xf>
    <xf numFmtId="0" fontId="11" fillId="2" borderId="1" xfId="0" applyNumberFormat="1" applyFont="1" applyFill="1" applyBorder="1"/>
    <xf numFmtId="0" fontId="12" fillId="2" borderId="2" xfId="0" applyFont="1" applyFill="1" applyBorder="1"/>
    <xf numFmtId="0" fontId="11" fillId="2" borderId="2" xfId="0" applyFont="1" applyFill="1" applyBorder="1"/>
    <xf numFmtId="0" fontId="17" fillId="2" borderId="2" xfId="0" applyFont="1" applyFill="1" applyBorder="1"/>
    <xf numFmtId="10" fontId="17" fillId="2" borderId="2" xfId="0" applyNumberFormat="1" applyFont="1" applyFill="1" applyBorder="1"/>
    <xf numFmtId="2" fontId="21" fillId="2" borderId="2" xfId="0" applyNumberFormat="1" applyFont="1" applyFill="1" applyBorder="1"/>
    <xf numFmtId="0" fontId="21" fillId="2" borderId="2" xfId="0" applyFont="1" applyFill="1" applyBorder="1"/>
    <xf numFmtId="0" fontId="11" fillId="2" borderId="12" xfId="0" applyFont="1" applyFill="1" applyBorder="1"/>
    <xf numFmtId="0" fontId="11" fillId="2" borderId="16" xfId="0" applyFont="1" applyFill="1" applyBorder="1"/>
    <xf numFmtId="2" fontId="17" fillId="2" borderId="16" xfId="0" applyNumberFormat="1" applyFont="1" applyFill="1" applyBorder="1"/>
    <xf numFmtId="10" fontId="17" fillId="2" borderId="16" xfId="0" applyNumberFormat="1" applyFont="1" applyFill="1" applyBorder="1"/>
    <xf numFmtId="2" fontId="21" fillId="2" borderId="16" xfId="0" applyNumberFormat="1" applyFont="1" applyFill="1" applyBorder="1"/>
    <xf numFmtId="165" fontId="11" fillId="2" borderId="1" xfId="0" applyNumberFormat="1" applyFont="1" applyFill="1" applyBorder="1"/>
    <xf numFmtId="0" fontId="11" fillId="2" borderId="65" xfId="0" applyFont="1" applyFill="1" applyBorder="1"/>
    <xf numFmtId="0" fontId="11" fillId="2" borderId="66" xfId="0" applyFont="1" applyFill="1" applyBorder="1"/>
    <xf numFmtId="2" fontId="21" fillId="2" borderId="43" xfId="0" applyNumberFormat="1" applyFont="1" applyFill="1" applyBorder="1"/>
    <xf numFmtId="2" fontId="21" fillId="2" borderId="44" xfId="0" applyNumberFormat="1" applyFont="1" applyFill="1" applyBorder="1"/>
    <xf numFmtId="0" fontId="11" fillId="2" borderId="45" xfId="0" applyFont="1" applyFill="1" applyBorder="1"/>
    <xf numFmtId="0" fontId="11" fillId="2" borderId="18" xfId="0" applyFont="1" applyFill="1" applyBorder="1"/>
    <xf numFmtId="2" fontId="17" fillId="2" borderId="18" xfId="0" applyNumberFormat="1" applyFont="1" applyFill="1" applyBorder="1"/>
    <xf numFmtId="10" fontId="17" fillId="2" borderId="18" xfId="0" applyNumberFormat="1" applyFont="1" applyFill="1" applyBorder="1"/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2" fontId="22" fillId="2" borderId="43" xfId="0" applyNumberFormat="1" applyFont="1" applyFill="1" applyBorder="1"/>
    <xf numFmtId="9" fontId="17" fillId="2" borderId="45" xfId="0" applyNumberFormat="1" applyFont="1" applyFill="1" applyBorder="1"/>
    <xf numFmtId="9" fontId="17" fillId="2" borderId="64" xfId="0" applyNumberFormat="1" applyFont="1" applyFill="1" applyBorder="1"/>
    <xf numFmtId="10" fontId="17" fillId="2" borderId="64" xfId="0" applyNumberFormat="1" applyFont="1" applyFill="1" applyBorder="1"/>
    <xf numFmtId="10" fontId="17" fillId="2" borderId="45" xfId="0" applyNumberFormat="1" applyFont="1" applyFill="1" applyBorder="1"/>
    <xf numFmtId="2" fontId="17" fillId="2" borderId="45" xfId="0" applyNumberFormat="1" applyFont="1" applyFill="1" applyBorder="1"/>
    <xf numFmtId="2" fontId="17" fillId="2" borderId="64" xfId="0" applyNumberFormat="1" applyFont="1" applyFill="1" applyBorder="1"/>
    <xf numFmtId="2" fontId="31" fillId="2" borderId="24" xfId="0" applyNumberFormat="1" applyFont="1" applyFill="1" applyBorder="1"/>
    <xf numFmtId="10" fontId="23" fillId="2" borderId="17" xfId="0" applyNumberFormat="1" applyFont="1" applyFill="1" applyBorder="1"/>
    <xf numFmtId="2" fontId="31" fillId="2" borderId="25" xfId="0" applyNumberFormat="1" applyFont="1" applyFill="1" applyBorder="1"/>
    <xf numFmtId="2" fontId="31" fillId="2" borderId="26" xfId="0" applyNumberFormat="1" applyFont="1" applyFill="1" applyBorder="1"/>
    <xf numFmtId="1" fontId="18" fillId="2" borderId="21" xfId="0" applyNumberFormat="1" applyFont="1" applyFill="1" applyBorder="1" applyAlignment="1">
      <alignment horizontal="center"/>
    </xf>
    <xf numFmtId="1" fontId="18" fillId="2" borderId="16" xfId="0" applyNumberFormat="1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12" xfId="0" applyFont="1" applyFill="1" applyBorder="1"/>
    <xf numFmtId="2" fontId="33" fillId="2" borderId="16" xfId="0" applyNumberFormat="1" applyFont="1" applyFill="1" applyBorder="1" applyAlignment="1">
      <alignment horizontal="center"/>
    </xf>
    <xf numFmtId="0" fontId="18" fillId="2" borderId="11" xfId="0" applyFont="1" applyFill="1" applyBorder="1"/>
    <xf numFmtId="0" fontId="18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64" fontId="34" fillId="0" borderId="1" xfId="0" applyNumberFormat="1" applyFont="1" applyBorder="1"/>
    <xf numFmtId="49" fontId="34" fillId="0" borderId="43" xfId="0" applyNumberFormat="1" applyFont="1" applyBorder="1" applyAlignment="1">
      <alignment horizontal="center"/>
    </xf>
    <xf numFmtId="49" fontId="34" fillId="0" borderId="41" xfId="0" applyNumberFormat="1" applyFont="1" applyBorder="1" applyAlignment="1">
      <alignment horizontal="center"/>
    </xf>
    <xf numFmtId="49" fontId="34" fillId="0" borderId="44" xfId="0" applyNumberFormat="1" applyFont="1" applyBorder="1" applyAlignment="1">
      <alignment horizontal="center"/>
    </xf>
    <xf numFmtId="166" fontId="38" fillId="0" borderId="1" xfId="0" applyNumberFormat="1" applyFont="1" applyBorder="1"/>
    <xf numFmtId="168" fontId="38" fillId="0" borderId="1" xfId="0" applyNumberFormat="1" applyFont="1" applyBorder="1"/>
    <xf numFmtId="0" fontId="0" fillId="0" borderId="2" xfId="0" applyBorder="1"/>
    <xf numFmtId="0" fontId="0" fillId="0" borderId="45" xfId="0" applyBorder="1"/>
    <xf numFmtId="0" fontId="21" fillId="0" borderId="6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21" fillId="0" borderId="41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30" fillId="0" borderId="2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0" borderId="6" xfId="0" applyFont="1" applyBorder="1" applyAlignment="1"/>
    <xf numFmtId="0" fontId="13" fillId="0" borderId="7" xfId="0" applyFont="1" applyBorder="1" applyAlignment="1"/>
    <xf numFmtId="0" fontId="13" fillId="0" borderId="8" xfId="0" applyFont="1" applyBorder="1" applyAlignment="1"/>
    <xf numFmtId="0" fontId="1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3" fillId="2" borderId="6" xfId="0" applyFont="1" applyFill="1" applyBorder="1" applyAlignment="1"/>
    <xf numFmtId="0" fontId="13" fillId="2" borderId="7" xfId="0" applyFont="1" applyFill="1" applyBorder="1" applyAlignment="1"/>
    <xf numFmtId="0" fontId="13" fillId="2" borderId="8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9" fillId="0" borderId="6" xfId="0" applyFont="1" applyBorder="1" applyAlignment="1"/>
    <xf numFmtId="0" fontId="19" fillId="0" borderId="7" xfId="0" applyFont="1" applyBorder="1" applyAlignment="1"/>
    <xf numFmtId="0" fontId="19" fillId="0" borderId="8" xfId="0" applyFont="1" applyBorder="1" applyAlignment="1"/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9" fillId="2" borderId="6" xfId="0" applyFont="1" applyFill="1" applyBorder="1" applyAlignment="1"/>
    <xf numFmtId="0" fontId="19" fillId="2" borderId="7" xfId="0" applyFont="1" applyFill="1" applyBorder="1" applyAlignment="1"/>
    <xf numFmtId="0" fontId="19" fillId="2" borderId="8" xfId="0" applyFont="1" applyFill="1" applyBorder="1" applyAlignment="1"/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0" fontId="21" fillId="2" borderId="41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0" fillId="2" borderId="20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1" fillId="2" borderId="6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60" xfId="0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28" fillId="0" borderId="2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19" fillId="2" borderId="1" xfId="0" applyFont="1" applyFill="1" applyBorder="1" applyAlignment="1">
      <alignment horizontal="left"/>
    </xf>
    <xf numFmtId="0" fontId="6" fillId="0" borderId="2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4" fillId="4" borderId="37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3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3" fillId="4" borderId="39" xfId="0" applyFont="1" applyFill="1" applyBorder="1" applyAlignment="1">
      <alignment horizontal="center" wrapText="1"/>
    </xf>
    <xf numFmtId="0" fontId="13" fillId="4" borderId="32" xfId="0" applyFont="1" applyFill="1" applyBorder="1" applyAlignment="1">
      <alignment horizontal="center" wrapText="1"/>
    </xf>
    <xf numFmtId="0" fontId="13" fillId="4" borderId="37" xfId="0" applyFont="1" applyFill="1" applyBorder="1" applyAlignment="1">
      <alignment horizontal="center" wrapText="1"/>
    </xf>
    <xf numFmtId="0" fontId="4" fillId="4" borderId="33" xfId="0" applyFont="1" applyFill="1" applyBorder="1" applyAlignment="1">
      <alignment horizontal="center" wrapText="1"/>
    </xf>
    <xf numFmtId="0" fontId="4" fillId="4" borderId="38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5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4"/>
  <sheetViews>
    <sheetView zoomScale="120" zoomScaleNormal="120" workbookViewId="0">
      <selection activeCell="M50" sqref="A50:XFD50"/>
    </sheetView>
  </sheetViews>
  <sheetFormatPr defaultRowHeight="15" x14ac:dyDescent="0.25"/>
  <cols>
    <col min="1" max="1" width="14.42578125" customWidth="1"/>
    <col min="2" max="2" width="9" customWidth="1"/>
    <col min="3" max="3" width="9.140625" customWidth="1"/>
    <col min="4" max="4" width="8.85546875" customWidth="1"/>
    <col min="5" max="8" width="7.28515625" customWidth="1"/>
    <col min="9" max="9" width="8" customWidth="1"/>
    <col min="10" max="15" width="7.28515625" customWidth="1"/>
    <col min="16" max="16" width="7.42578125" customWidth="1"/>
    <col min="17" max="18" width="7.28515625" customWidth="1"/>
    <col min="19" max="19" width="5.5703125" customWidth="1"/>
    <col min="21" max="21" width="14.42578125" customWidth="1"/>
    <col min="22" max="22" width="9" customWidth="1"/>
    <col min="23" max="23" width="9.140625" customWidth="1"/>
    <col min="24" max="24" width="8.85546875" customWidth="1"/>
    <col min="25" max="28" width="7.28515625" customWidth="1"/>
    <col min="29" max="29" width="8" customWidth="1"/>
    <col min="30" max="35" width="7.28515625" customWidth="1"/>
    <col min="36" max="36" width="7.42578125" customWidth="1"/>
    <col min="37" max="38" width="7.28515625" customWidth="1"/>
    <col min="39" max="39" width="5.5703125" customWidth="1"/>
  </cols>
  <sheetData>
    <row r="1" spans="1:38" ht="13.5" customHeight="1" x14ac:dyDescent="0.25">
      <c r="A1" s="75"/>
      <c r="B1" s="126"/>
      <c r="C1" s="291" t="s">
        <v>0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75"/>
      <c r="R1" s="75"/>
      <c r="S1" s="75"/>
      <c r="T1" s="75"/>
      <c r="U1" s="75"/>
      <c r="V1" s="126"/>
      <c r="W1" s="291" t="s">
        <v>0</v>
      </c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75"/>
      <c r="AL1" s="75"/>
    </row>
    <row r="2" spans="1:38" ht="13.5" customHeight="1" x14ac:dyDescent="0.25">
      <c r="A2" s="75"/>
      <c r="B2" s="126"/>
      <c r="C2" s="291" t="s">
        <v>1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75"/>
      <c r="R2" s="75"/>
      <c r="S2" s="75"/>
      <c r="T2" s="75"/>
      <c r="U2" s="75"/>
      <c r="V2" s="126"/>
      <c r="W2" s="291" t="s">
        <v>1</v>
      </c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75"/>
      <c r="AL2" s="75"/>
    </row>
    <row r="3" spans="1:38" ht="13.5" customHeight="1" x14ac:dyDescent="0.25">
      <c r="A3" s="75"/>
      <c r="B3" s="291" t="s">
        <v>2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75"/>
      <c r="R3" s="75"/>
      <c r="S3" s="75"/>
      <c r="T3" s="75"/>
      <c r="U3" s="75"/>
      <c r="V3" s="291" t="s">
        <v>2</v>
      </c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75"/>
      <c r="AL3" s="75"/>
    </row>
    <row r="4" spans="1:38" ht="13.5" customHeight="1" x14ac:dyDescent="0.25">
      <c r="A4" s="75"/>
      <c r="B4" s="291" t="s">
        <v>3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75"/>
      <c r="R4" s="75"/>
      <c r="S4" s="75"/>
      <c r="T4" s="75"/>
      <c r="U4" s="75"/>
      <c r="V4" s="291" t="s">
        <v>3</v>
      </c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75"/>
      <c r="AL4" s="75"/>
    </row>
    <row r="5" spans="1:38" ht="13.5" customHeight="1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</row>
    <row r="6" spans="1:38" ht="13.5" customHeight="1" x14ac:dyDescent="0.25">
      <c r="A6" s="127"/>
      <c r="B6" s="292" t="s">
        <v>4</v>
      </c>
      <c r="C6" s="292"/>
      <c r="D6" s="292"/>
      <c r="E6" s="292"/>
      <c r="F6" s="292"/>
      <c r="G6" s="127"/>
      <c r="H6" s="127"/>
      <c r="I6" s="127"/>
      <c r="J6" s="128"/>
      <c r="K6" s="128"/>
      <c r="L6" s="128"/>
      <c r="M6" s="292" t="s">
        <v>9</v>
      </c>
      <c r="N6" s="292"/>
      <c r="O6" s="292"/>
      <c r="P6" s="292"/>
      <c r="Q6" s="292"/>
      <c r="R6" s="127"/>
      <c r="S6" s="75"/>
      <c r="T6" s="75"/>
      <c r="U6" s="127"/>
      <c r="V6" s="292" t="s">
        <v>4</v>
      </c>
      <c r="W6" s="292"/>
      <c r="X6" s="292"/>
      <c r="Y6" s="292"/>
      <c r="Z6" s="292"/>
      <c r="AA6" s="127"/>
      <c r="AB6" s="127"/>
      <c r="AC6" s="127"/>
      <c r="AD6" s="128"/>
      <c r="AE6" s="128"/>
      <c r="AF6" s="128"/>
      <c r="AG6" s="292" t="s">
        <v>9</v>
      </c>
      <c r="AH6" s="292"/>
      <c r="AI6" s="292"/>
      <c r="AJ6" s="292"/>
      <c r="AK6" s="292"/>
      <c r="AL6" s="127"/>
    </row>
    <row r="7" spans="1:38" ht="13.5" customHeight="1" x14ac:dyDescent="0.25">
      <c r="A7" s="127"/>
      <c r="B7" s="292" t="s">
        <v>5</v>
      </c>
      <c r="C7" s="292"/>
      <c r="D7" s="292"/>
      <c r="E7" s="292"/>
      <c r="F7" s="292"/>
      <c r="G7" s="127"/>
      <c r="H7" s="127"/>
      <c r="I7" s="127"/>
      <c r="J7" s="128"/>
      <c r="K7" s="128"/>
      <c r="L7" s="128"/>
      <c r="M7" s="292" t="s">
        <v>436</v>
      </c>
      <c r="N7" s="292"/>
      <c r="O7" s="292"/>
      <c r="P7" s="292"/>
      <c r="Q7" s="292"/>
      <c r="R7" s="127"/>
      <c r="S7" s="75"/>
      <c r="T7" s="75"/>
      <c r="U7" s="127"/>
      <c r="V7" s="292" t="s">
        <v>5</v>
      </c>
      <c r="W7" s="292"/>
      <c r="X7" s="292"/>
      <c r="Y7" s="292"/>
      <c r="Z7" s="292"/>
      <c r="AA7" s="127"/>
      <c r="AB7" s="127"/>
      <c r="AC7" s="127"/>
      <c r="AD7" s="128"/>
      <c r="AE7" s="128"/>
      <c r="AF7" s="128"/>
      <c r="AG7" s="292" t="s">
        <v>436</v>
      </c>
      <c r="AH7" s="292"/>
      <c r="AI7" s="292"/>
      <c r="AJ7" s="292"/>
      <c r="AK7" s="292"/>
      <c r="AL7" s="127"/>
    </row>
    <row r="8" spans="1:38" ht="13.5" customHeight="1" x14ac:dyDescent="0.25">
      <c r="A8" s="127"/>
      <c r="B8" s="292" t="s">
        <v>6</v>
      </c>
      <c r="C8" s="292"/>
      <c r="D8" s="292"/>
      <c r="E8" s="292"/>
      <c r="F8" s="292"/>
      <c r="G8" s="127"/>
      <c r="H8" s="127"/>
      <c r="I8" s="127"/>
      <c r="J8" s="128"/>
      <c r="K8" s="128"/>
      <c r="L8" s="128"/>
      <c r="M8" s="128"/>
      <c r="N8" s="127"/>
      <c r="O8" s="127"/>
      <c r="P8" s="127"/>
      <c r="Q8" s="127"/>
      <c r="R8" s="127"/>
      <c r="S8" s="75"/>
      <c r="T8" s="75"/>
      <c r="U8" s="127"/>
      <c r="V8" s="292" t="s">
        <v>6</v>
      </c>
      <c r="W8" s="292"/>
      <c r="X8" s="292"/>
      <c r="Y8" s="292"/>
      <c r="Z8" s="292"/>
      <c r="AA8" s="127"/>
      <c r="AB8" s="127"/>
      <c r="AC8" s="127"/>
      <c r="AD8" s="128"/>
      <c r="AE8" s="128"/>
      <c r="AF8" s="128"/>
      <c r="AG8" s="128"/>
      <c r="AH8" s="127"/>
      <c r="AI8" s="127"/>
      <c r="AJ8" s="127"/>
      <c r="AK8" s="127"/>
      <c r="AL8" s="127"/>
    </row>
    <row r="9" spans="1:38" ht="13.5" customHeight="1" x14ac:dyDescent="0.25">
      <c r="A9" s="127"/>
      <c r="B9" s="294" t="s">
        <v>7</v>
      </c>
      <c r="C9" s="294"/>
      <c r="D9" s="294"/>
      <c r="E9" s="294"/>
      <c r="F9" s="294"/>
      <c r="G9" s="127"/>
      <c r="H9" s="127"/>
      <c r="I9" s="127"/>
      <c r="J9" s="128"/>
      <c r="K9" s="128"/>
      <c r="L9" s="128"/>
      <c r="M9" s="292" t="s">
        <v>437</v>
      </c>
      <c r="N9" s="292"/>
      <c r="O9" s="292"/>
      <c r="P9" s="292"/>
      <c r="Q9" s="292"/>
      <c r="R9" s="292"/>
      <c r="S9" s="75"/>
      <c r="T9" s="75"/>
      <c r="U9" s="127"/>
      <c r="V9" s="294" t="s">
        <v>7</v>
      </c>
      <c r="W9" s="294"/>
      <c r="X9" s="294"/>
      <c r="Y9" s="294"/>
      <c r="Z9" s="294"/>
      <c r="AA9" s="127"/>
      <c r="AB9" s="127"/>
      <c r="AC9" s="127"/>
      <c r="AD9" s="128"/>
      <c r="AE9" s="128"/>
      <c r="AF9" s="128"/>
      <c r="AG9" s="292" t="s">
        <v>437</v>
      </c>
      <c r="AH9" s="292"/>
      <c r="AI9" s="292"/>
      <c r="AJ9" s="292"/>
      <c r="AK9" s="292"/>
      <c r="AL9" s="292"/>
    </row>
    <row r="10" spans="1:38" ht="13.5" customHeight="1" x14ac:dyDescent="0.25">
      <c r="A10" s="127"/>
      <c r="B10" s="292" t="s">
        <v>8</v>
      </c>
      <c r="C10" s="292"/>
      <c r="D10" s="292"/>
      <c r="E10" s="292"/>
      <c r="F10" s="292"/>
      <c r="G10" s="292"/>
      <c r="H10" s="127"/>
      <c r="I10" s="127"/>
      <c r="J10" s="128"/>
      <c r="K10" s="128"/>
      <c r="L10" s="128"/>
      <c r="M10" s="292" t="s">
        <v>10</v>
      </c>
      <c r="N10" s="292"/>
      <c r="O10" s="292"/>
      <c r="P10" s="292"/>
      <c r="Q10" s="292"/>
      <c r="R10" s="292"/>
      <c r="S10" s="75"/>
      <c r="T10" s="75"/>
      <c r="U10" s="127"/>
      <c r="V10" s="292" t="s">
        <v>8</v>
      </c>
      <c r="W10" s="292"/>
      <c r="X10" s="292"/>
      <c r="Y10" s="292"/>
      <c r="Z10" s="292"/>
      <c r="AA10" s="292"/>
      <c r="AB10" s="127"/>
      <c r="AC10" s="127"/>
      <c r="AD10" s="128"/>
      <c r="AE10" s="128"/>
      <c r="AF10" s="128"/>
      <c r="AG10" s="292" t="s">
        <v>10</v>
      </c>
      <c r="AH10" s="292"/>
      <c r="AI10" s="292"/>
      <c r="AJ10" s="292"/>
      <c r="AK10" s="292"/>
      <c r="AL10" s="292"/>
    </row>
    <row r="11" spans="1:38" ht="13.5" customHeight="1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</row>
    <row r="12" spans="1:38" ht="14.25" customHeight="1" x14ac:dyDescent="0.25">
      <c r="A12" s="75"/>
      <c r="B12" s="75"/>
      <c r="C12" s="293" t="s">
        <v>11</v>
      </c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75"/>
      <c r="R12" s="75"/>
      <c r="S12" s="75"/>
      <c r="T12" s="75"/>
      <c r="U12" s="75"/>
      <c r="V12" s="75"/>
      <c r="W12" s="293" t="s">
        <v>11</v>
      </c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75"/>
      <c r="AL12" s="75"/>
    </row>
    <row r="13" spans="1:38" ht="14.25" customHeight="1" x14ac:dyDescent="0.25">
      <c r="A13" s="75"/>
      <c r="B13" s="75"/>
      <c r="C13" s="293" t="s">
        <v>439</v>
      </c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75"/>
      <c r="R13" s="75"/>
      <c r="S13" s="75"/>
      <c r="T13" s="75"/>
      <c r="U13" s="75"/>
      <c r="V13" s="75"/>
      <c r="W13" s="293" t="s">
        <v>439</v>
      </c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75"/>
      <c r="AL13" s="75"/>
    </row>
    <row r="14" spans="1:38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</row>
    <row r="15" spans="1:38" ht="12.75" customHeight="1" x14ac:dyDescent="0.25">
      <c r="A15" s="236" t="s">
        <v>516</v>
      </c>
      <c r="B15" s="236"/>
      <c r="C15" s="236"/>
      <c r="D15" s="236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236" t="s">
        <v>516</v>
      </c>
      <c r="V15" s="236"/>
      <c r="W15" s="236"/>
      <c r="X15" s="236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</row>
    <row r="16" spans="1:38" ht="12.75" customHeight="1" x14ac:dyDescent="0.25">
      <c r="A16" s="236" t="s">
        <v>442</v>
      </c>
      <c r="B16" s="236"/>
      <c r="C16" s="236"/>
      <c r="D16" s="236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236" t="s">
        <v>478</v>
      </c>
      <c r="V16" s="236"/>
      <c r="W16" s="236"/>
      <c r="X16" s="236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</row>
    <row r="17" spans="1:38" ht="12.75" customHeight="1" x14ac:dyDescent="0.25">
      <c r="A17" s="236" t="s">
        <v>443</v>
      </c>
      <c r="B17" s="236"/>
      <c r="C17" s="236"/>
      <c r="D17" s="236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236" t="s">
        <v>443</v>
      </c>
      <c r="V17" s="236"/>
      <c r="W17" s="236"/>
      <c r="X17" s="236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</row>
    <row r="18" spans="1:38" ht="12.75" customHeight="1" x14ac:dyDescent="0.25">
      <c r="A18" s="75"/>
      <c r="B18" s="235" t="s">
        <v>12</v>
      </c>
      <c r="C18" s="23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235" t="s">
        <v>12</v>
      </c>
      <c r="W18" s="23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</row>
    <row r="19" spans="1:38" ht="12.75" customHeight="1" x14ac:dyDescent="0.25">
      <c r="A19" s="246" t="s">
        <v>13</v>
      </c>
      <c r="B19" s="246"/>
      <c r="C19" s="75"/>
      <c r="D19" s="75"/>
      <c r="E19" s="75"/>
      <c r="F19" s="75"/>
      <c r="G19" s="75"/>
      <c r="H19" s="75"/>
      <c r="I19" s="247" t="s">
        <v>32</v>
      </c>
      <c r="J19" s="247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246" t="s">
        <v>13</v>
      </c>
      <c r="V19" s="246"/>
      <c r="W19" s="75"/>
      <c r="X19" s="75"/>
      <c r="Y19" s="75"/>
      <c r="Z19" s="75"/>
      <c r="AA19" s="75"/>
      <c r="AB19" s="75"/>
      <c r="AC19" s="247" t="s">
        <v>32</v>
      </c>
      <c r="AD19" s="247"/>
      <c r="AE19" s="75"/>
      <c r="AF19" s="75"/>
      <c r="AG19" s="75"/>
      <c r="AH19" s="75"/>
      <c r="AI19" s="75"/>
      <c r="AJ19" s="75"/>
      <c r="AK19" s="75"/>
      <c r="AL19" s="75"/>
    </row>
    <row r="20" spans="1:38" ht="15.75" customHeight="1" x14ac:dyDescent="0.25">
      <c r="A20" s="248" t="s">
        <v>14</v>
      </c>
      <c r="B20" s="248" t="s">
        <v>15</v>
      </c>
      <c r="C20" s="248"/>
      <c r="D20" s="248"/>
      <c r="E20" s="249" t="s">
        <v>16</v>
      </c>
      <c r="F20" s="251" t="s">
        <v>17</v>
      </c>
      <c r="G20" s="251"/>
      <c r="H20" s="251"/>
      <c r="I20" s="252" t="s">
        <v>21</v>
      </c>
      <c r="J20" s="253" t="s">
        <v>302</v>
      </c>
      <c r="K20" s="252" t="s">
        <v>22</v>
      </c>
      <c r="L20" s="252"/>
      <c r="M20" s="252"/>
      <c r="N20" s="252"/>
      <c r="O20" s="252" t="s">
        <v>23</v>
      </c>
      <c r="P20" s="252"/>
      <c r="Q20" s="252"/>
      <c r="R20" s="252"/>
      <c r="S20" s="75"/>
      <c r="T20" s="75"/>
      <c r="U20" s="248" t="s">
        <v>14</v>
      </c>
      <c r="V20" s="248" t="s">
        <v>15</v>
      </c>
      <c r="W20" s="248"/>
      <c r="X20" s="248"/>
      <c r="Y20" s="249" t="s">
        <v>16</v>
      </c>
      <c r="Z20" s="251" t="s">
        <v>17</v>
      </c>
      <c r="AA20" s="251"/>
      <c r="AB20" s="251"/>
      <c r="AC20" s="252" t="s">
        <v>21</v>
      </c>
      <c r="AD20" s="253" t="s">
        <v>302</v>
      </c>
      <c r="AE20" s="252" t="s">
        <v>22</v>
      </c>
      <c r="AF20" s="252"/>
      <c r="AG20" s="252"/>
      <c r="AH20" s="252"/>
      <c r="AI20" s="252" t="s">
        <v>23</v>
      </c>
      <c r="AJ20" s="252"/>
      <c r="AK20" s="252"/>
      <c r="AL20" s="252"/>
    </row>
    <row r="21" spans="1:38" x14ac:dyDescent="0.25">
      <c r="A21" s="248"/>
      <c r="B21" s="248"/>
      <c r="C21" s="248"/>
      <c r="D21" s="248"/>
      <c r="E21" s="250"/>
      <c r="F21" s="66" t="s">
        <v>18</v>
      </c>
      <c r="G21" s="66" t="s">
        <v>19</v>
      </c>
      <c r="H21" s="66" t="s">
        <v>20</v>
      </c>
      <c r="I21" s="252"/>
      <c r="J21" s="254"/>
      <c r="K21" s="67" t="s">
        <v>24</v>
      </c>
      <c r="L21" s="67" t="s">
        <v>25</v>
      </c>
      <c r="M21" s="67" t="s">
        <v>26</v>
      </c>
      <c r="N21" s="67" t="s">
        <v>27</v>
      </c>
      <c r="O21" s="67" t="s">
        <v>28</v>
      </c>
      <c r="P21" s="67" t="s">
        <v>29</v>
      </c>
      <c r="Q21" s="67" t="s">
        <v>30</v>
      </c>
      <c r="R21" s="67" t="s">
        <v>31</v>
      </c>
      <c r="S21" s="75"/>
      <c r="T21" s="75"/>
      <c r="U21" s="248"/>
      <c r="V21" s="248"/>
      <c r="W21" s="248"/>
      <c r="X21" s="248"/>
      <c r="Y21" s="250"/>
      <c r="Z21" s="66" t="s">
        <v>18</v>
      </c>
      <c r="AA21" s="66" t="s">
        <v>19</v>
      </c>
      <c r="AB21" s="66" t="s">
        <v>20</v>
      </c>
      <c r="AC21" s="252"/>
      <c r="AD21" s="254"/>
      <c r="AE21" s="67" t="s">
        <v>24</v>
      </c>
      <c r="AF21" s="67" t="s">
        <v>25</v>
      </c>
      <c r="AG21" s="67" t="s">
        <v>26</v>
      </c>
      <c r="AH21" s="67" t="s">
        <v>27</v>
      </c>
      <c r="AI21" s="67" t="s">
        <v>28</v>
      </c>
      <c r="AJ21" s="67" t="s">
        <v>29</v>
      </c>
      <c r="AK21" s="67" t="s">
        <v>30</v>
      </c>
      <c r="AL21" s="67" t="s">
        <v>31</v>
      </c>
    </row>
    <row r="22" spans="1:38" ht="13.5" customHeight="1" x14ac:dyDescent="0.25">
      <c r="A22" s="83" t="s">
        <v>382</v>
      </c>
      <c r="B22" s="266" t="s">
        <v>383</v>
      </c>
      <c r="C22" s="266"/>
      <c r="D22" s="266"/>
      <c r="E22" s="62" t="s">
        <v>294</v>
      </c>
      <c r="F22" s="64">
        <v>5.92</v>
      </c>
      <c r="G22" s="64">
        <v>3.6</v>
      </c>
      <c r="H22" s="64">
        <v>52.8</v>
      </c>
      <c r="I22" s="64">
        <v>268</v>
      </c>
      <c r="J22" s="64"/>
      <c r="K22" s="64">
        <v>0.06</v>
      </c>
      <c r="L22" s="64">
        <v>0.96</v>
      </c>
      <c r="M22" s="64">
        <v>0.01</v>
      </c>
      <c r="N22" s="64">
        <v>0.73</v>
      </c>
      <c r="O22" s="64">
        <v>128.57</v>
      </c>
      <c r="P22" s="64">
        <v>154.44</v>
      </c>
      <c r="Q22" s="64">
        <v>36.46</v>
      </c>
      <c r="R22" s="64">
        <v>0.61</v>
      </c>
      <c r="S22" s="75"/>
      <c r="T22" s="75"/>
      <c r="U22" s="83" t="s">
        <v>382</v>
      </c>
      <c r="V22" s="266" t="s">
        <v>383</v>
      </c>
      <c r="W22" s="266"/>
      <c r="X22" s="266"/>
      <c r="Y22" s="62" t="s">
        <v>294</v>
      </c>
      <c r="Z22" s="64">
        <v>5.92</v>
      </c>
      <c r="AA22" s="64">
        <v>3.6</v>
      </c>
      <c r="AB22" s="64">
        <v>52.8</v>
      </c>
      <c r="AC22" s="64">
        <v>268</v>
      </c>
      <c r="AD22" s="64"/>
      <c r="AE22" s="64">
        <v>0.06</v>
      </c>
      <c r="AF22" s="64">
        <v>0.96</v>
      </c>
      <c r="AG22" s="64">
        <v>0.01</v>
      </c>
      <c r="AH22" s="64">
        <v>0.73</v>
      </c>
      <c r="AI22" s="64">
        <v>128.57</v>
      </c>
      <c r="AJ22" s="64">
        <v>154.44</v>
      </c>
      <c r="AK22" s="64">
        <v>36.46</v>
      </c>
      <c r="AL22" s="64">
        <v>0.61</v>
      </c>
    </row>
    <row r="23" spans="1:38" ht="13.5" customHeight="1" x14ac:dyDescent="0.25">
      <c r="A23" s="83" t="s">
        <v>296</v>
      </c>
      <c r="B23" s="267" t="s">
        <v>295</v>
      </c>
      <c r="C23" s="267"/>
      <c r="D23" s="267"/>
      <c r="E23" s="62" t="s">
        <v>88</v>
      </c>
      <c r="F23" s="64">
        <v>3.48</v>
      </c>
      <c r="G23" s="64">
        <v>4.43</v>
      </c>
      <c r="H23" s="64"/>
      <c r="I23" s="64">
        <v>54</v>
      </c>
      <c r="J23" s="64"/>
      <c r="K23" s="64">
        <v>0.01</v>
      </c>
      <c r="L23" s="64">
        <v>0.11</v>
      </c>
      <c r="M23" s="64">
        <v>0.04</v>
      </c>
      <c r="N23" s="64">
        <v>0.03</v>
      </c>
      <c r="O23" s="64">
        <v>132</v>
      </c>
      <c r="P23" s="64">
        <v>75</v>
      </c>
      <c r="Q23" s="64">
        <v>5.25</v>
      </c>
      <c r="R23" s="64">
        <v>0.15</v>
      </c>
      <c r="S23" s="75"/>
      <c r="T23" s="75"/>
      <c r="U23" s="83" t="s">
        <v>296</v>
      </c>
      <c r="V23" s="267" t="s">
        <v>295</v>
      </c>
      <c r="W23" s="267"/>
      <c r="X23" s="267"/>
      <c r="Y23" s="62" t="s">
        <v>88</v>
      </c>
      <c r="Z23" s="64">
        <v>3.48</v>
      </c>
      <c r="AA23" s="64">
        <v>4.43</v>
      </c>
      <c r="AB23" s="64"/>
      <c r="AC23" s="64">
        <v>54</v>
      </c>
      <c r="AD23" s="64"/>
      <c r="AE23" s="64">
        <v>0.01</v>
      </c>
      <c r="AF23" s="64">
        <v>0.11</v>
      </c>
      <c r="AG23" s="64">
        <v>0.04</v>
      </c>
      <c r="AH23" s="64">
        <v>0.03</v>
      </c>
      <c r="AI23" s="64">
        <v>132</v>
      </c>
      <c r="AJ23" s="64">
        <v>75</v>
      </c>
      <c r="AK23" s="64">
        <v>5.25</v>
      </c>
      <c r="AL23" s="64">
        <v>0.15</v>
      </c>
    </row>
    <row r="24" spans="1:38" ht="13.5" customHeight="1" x14ac:dyDescent="0.25">
      <c r="A24" s="65" t="s">
        <v>558</v>
      </c>
      <c r="B24" s="267" t="s">
        <v>39</v>
      </c>
      <c r="C24" s="267"/>
      <c r="D24" s="267"/>
      <c r="E24" s="62" t="s">
        <v>120</v>
      </c>
      <c r="F24" s="64">
        <v>3.7</v>
      </c>
      <c r="G24" s="64">
        <v>1.45</v>
      </c>
      <c r="H24" s="64">
        <v>25.7</v>
      </c>
      <c r="I24" s="64">
        <v>125</v>
      </c>
      <c r="J24" s="64"/>
      <c r="K24" s="64">
        <v>0.08</v>
      </c>
      <c r="L24" s="64"/>
      <c r="M24" s="64"/>
      <c r="N24" s="64">
        <v>0.76</v>
      </c>
      <c r="O24" s="64">
        <v>12.5</v>
      </c>
      <c r="P24" s="64">
        <v>41</v>
      </c>
      <c r="Q24" s="64">
        <v>16.5</v>
      </c>
      <c r="R24" s="64">
        <v>0.75</v>
      </c>
      <c r="S24" s="75"/>
      <c r="T24" s="75"/>
      <c r="U24" s="65" t="s">
        <v>558</v>
      </c>
      <c r="V24" s="267" t="s">
        <v>39</v>
      </c>
      <c r="W24" s="267"/>
      <c r="X24" s="267"/>
      <c r="Y24" s="62" t="s">
        <v>120</v>
      </c>
      <c r="Z24" s="64">
        <v>3.7</v>
      </c>
      <c r="AA24" s="64">
        <v>1.45</v>
      </c>
      <c r="AB24" s="64">
        <v>25.7</v>
      </c>
      <c r="AC24" s="64">
        <v>125</v>
      </c>
      <c r="AD24" s="64"/>
      <c r="AE24" s="64">
        <v>0.08</v>
      </c>
      <c r="AF24" s="64"/>
      <c r="AG24" s="64"/>
      <c r="AH24" s="64">
        <v>0.76</v>
      </c>
      <c r="AI24" s="64">
        <v>12.5</v>
      </c>
      <c r="AJ24" s="64">
        <v>41</v>
      </c>
      <c r="AK24" s="64">
        <v>16.5</v>
      </c>
      <c r="AL24" s="64">
        <v>0.75</v>
      </c>
    </row>
    <row r="25" spans="1:38" ht="13.5" customHeight="1" x14ac:dyDescent="0.25">
      <c r="A25" s="83" t="s">
        <v>325</v>
      </c>
      <c r="B25" s="267" t="s">
        <v>38</v>
      </c>
      <c r="C25" s="267"/>
      <c r="D25" s="267"/>
      <c r="E25" s="62">
        <v>200</v>
      </c>
      <c r="F25" s="64">
        <v>4.08</v>
      </c>
      <c r="G25" s="64">
        <v>3.54</v>
      </c>
      <c r="H25" s="64">
        <v>17.579999999999998</v>
      </c>
      <c r="I25" s="64">
        <v>118.6</v>
      </c>
      <c r="J25" s="64"/>
      <c r="K25" s="64">
        <v>0.06</v>
      </c>
      <c r="L25" s="64">
        <v>1.59</v>
      </c>
      <c r="M25" s="64">
        <v>0.02</v>
      </c>
      <c r="N25" s="64">
        <v>0.17</v>
      </c>
      <c r="O25" s="64">
        <v>152.22</v>
      </c>
      <c r="P25" s="64">
        <v>124.56</v>
      </c>
      <c r="Q25" s="64">
        <v>21.34</v>
      </c>
      <c r="R25" s="64">
        <v>0.48</v>
      </c>
      <c r="S25" s="75"/>
      <c r="T25" s="75"/>
      <c r="U25" s="83" t="s">
        <v>325</v>
      </c>
      <c r="V25" s="267" t="s">
        <v>38</v>
      </c>
      <c r="W25" s="267"/>
      <c r="X25" s="267"/>
      <c r="Y25" s="62">
        <v>200</v>
      </c>
      <c r="Z25" s="64">
        <v>4.08</v>
      </c>
      <c r="AA25" s="64">
        <v>3.54</v>
      </c>
      <c r="AB25" s="64">
        <v>17.579999999999998</v>
      </c>
      <c r="AC25" s="64">
        <v>118.6</v>
      </c>
      <c r="AD25" s="64"/>
      <c r="AE25" s="64">
        <v>0.06</v>
      </c>
      <c r="AF25" s="64">
        <v>1.59</v>
      </c>
      <c r="AG25" s="64">
        <v>0.02</v>
      </c>
      <c r="AH25" s="64">
        <v>0.17</v>
      </c>
      <c r="AI25" s="64">
        <v>152.22</v>
      </c>
      <c r="AJ25" s="64">
        <v>124.56</v>
      </c>
      <c r="AK25" s="64">
        <v>21.34</v>
      </c>
      <c r="AL25" s="64">
        <v>0.48</v>
      </c>
    </row>
    <row r="26" spans="1:38" ht="13.5" customHeight="1" x14ac:dyDescent="0.25">
      <c r="A26" s="83" t="s">
        <v>297</v>
      </c>
      <c r="B26" s="267" t="s">
        <v>40</v>
      </c>
      <c r="C26" s="267"/>
      <c r="D26" s="267"/>
      <c r="E26" s="62">
        <v>200</v>
      </c>
      <c r="F26" s="64">
        <v>5.8</v>
      </c>
      <c r="G26" s="64">
        <v>5</v>
      </c>
      <c r="H26" s="64">
        <v>8</v>
      </c>
      <c r="I26" s="64">
        <v>100</v>
      </c>
      <c r="J26" s="64"/>
      <c r="K26" s="64">
        <v>0.08</v>
      </c>
      <c r="L26" s="64">
        <v>1.4</v>
      </c>
      <c r="M26" s="64">
        <v>0.04</v>
      </c>
      <c r="N26" s="64">
        <v>0.2</v>
      </c>
      <c r="O26" s="64">
        <v>240</v>
      </c>
      <c r="P26" s="64">
        <v>180</v>
      </c>
      <c r="Q26" s="64">
        <v>28</v>
      </c>
      <c r="R26" s="64">
        <v>0.2</v>
      </c>
      <c r="S26" s="75"/>
      <c r="T26" s="75"/>
      <c r="U26" s="83" t="s">
        <v>297</v>
      </c>
      <c r="V26" s="267" t="s">
        <v>40</v>
      </c>
      <c r="W26" s="267"/>
      <c r="X26" s="267"/>
      <c r="Y26" s="62">
        <v>200</v>
      </c>
      <c r="Z26" s="64">
        <v>5.8</v>
      </c>
      <c r="AA26" s="64">
        <v>5</v>
      </c>
      <c r="AB26" s="64">
        <v>8</v>
      </c>
      <c r="AC26" s="64">
        <v>100</v>
      </c>
      <c r="AD26" s="64"/>
      <c r="AE26" s="64">
        <v>0.08</v>
      </c>
      <c r="AF26" s="64">
        <v>1.4</v>
      </c>
      <c r="AG26" s="64">
        <v>0.04</v>
      </c>
      <c r="AH26" s="64">
        <v>0.2</v>
      </c>
      <c r="AI26" s="64">
        <v>240</v>
      </c>
      <c r="AJ26" s="64">
        <v>180</v>
      </c>
      <c r="AK26" s="64">
        <v>28</v>
      </c>
      <c r="AL26" s="64">
        <v>0.2</v>
      </c>
    </row>
    <row r="27" spans="1:38" ht="13.5" customHeight="1" x14ac:dyDescent="0.25">
      <c r="A27" s="65"/>
      <c r="B27" s="260" t="s">
        <v>35</v>
      </c>
      <c r="C27" s="261"/>
      <c r="D27" s="262"/>
      <c r="E27" s="62"/>
      <c r="F27" s="84">
        <f>SUM(F22:F26)</f>
        <v>22.98</v>
      </c>
      <c r="G27" s="84">
        <f>SUM(G22:G26)</f>
        <v>18.02</v>
      </c>
      <c r="H27" s="84">
        <f>SUM(H22:H26)</f>
        <v>104.08</v>
      </c>
      <c r="I27" s="84">
        <f>SUM(I22:I26)</f>
        <v>665.6</v>
      </c>
      <c r="J27" s="70">
        <v>0.24529999999999999</v>
      </c>
      <c r="K27" s="85">
        <f t="shared" ref="K27:R27" si="0">SUM(K22:K26)</f>
        <v>0.28999999999999998</v>
      </c>
      <c r="L27" s="85">
        <f t="shared" si="0"/>
        <v>4.0600000000000005</v>
      </c>
      <c r="M27" s="85">
        <f t="shared" si="0"/>
        <v>0.11000000000000001</v>
      </c>
      <c r="N27" s="85">
        <f t="shared" si="0"/>
        <v>1.89</v>
      </c>
      <c r="O27" s="85">
        <f t="shared" si="0"/>
        <v>665.29</v>
      </c>
      <c r="P27" s="85">
        <f t="shared" si="0"/>
        <v>575</v>
      </c>
      <c r="Q27" s="85">
        <f t="shared" si="0"/>
        <v>107.55</v>
      </c>
      <c r="R27" s="85">
        <f t="shared" si="0"/>
        <v>2.19</v>
      </c>
      <c r="S27" s="75"/>
      <c r="T27" s="75"/>
      <c r="U27" s="65"/>
      <c r="V27" s="260" t="s">
        <v>35</v>
      </c>
      <c r="W27" s="261"/>
      <c r="X27" s="262"/>
      <c r="Y27" s="62"/>
      <c r="Z27" s="84">
        <f>SUM(Z22:Z26)</f>
        <v>22.98</v>
      </c>
      <c r="AA27" s="84">
        <f>SUM(AA22:AA26)</f>
        <v>18.02</v>
      </c>
      <c r="AB27" s="84">
        <f>SUM(AB22:AB26)</f>
        <v>104.08</v>
      </c>
      <c r="AC27" s="84">
        <f>SUM(AC22:AC26)</f>
        <v>665.6</v>
      </c>
      <c r="AD27" s="70">
        <v>0.24529999999999999</v>
      </c>
      <c r="AE27" s="85">
        <f t="shared" ref="AE27:AL27" si="1">SUM(AE22:AE26)</f>
        <v>0.28999999999999998</v>
      </c>
      <c r="AF27" s="85">
        <f t="shared" si="1"/>
        <v>4.0600000000000005</v>
      </c>
      <c r="AG27" s="85">
        <f t="shared" si="1"/>
        <v>0.11000000000000001</v>
      </c>
      <c r="AH27" s="85">
        <f t="shared" si="1"/>
        <v>1.89</v>
      </c>
      <c r="AI27" s="85">
        <f t="shared" si="1"/>
        <v>665.29</v>
      </c>
      <c r="AJ27" s="85">
        <f t="shared" si="1"/>
        <v>575</v>
      </c>
      <c r="AK27" s="85">
        <f t="shared" si="1"/>
        <v>107.55</v>
      </c>
      <c r="AL27" s="85">
        <f t="shared" si="1"/>
        <v>2.19</v>
      </c>
    </row>
    <row r="28" spans="1:38" ht="13.5" customHeight="1" x14ac:dyDescent="0.25">
      <c r="A28" s="129"/>
      <c r="B28" s="272"/>
      <c r="C28" s="272"/>
      <c r="D28" s="272"/>
      <c r="E28" s="130"/>
      <c r="F28" s="127"/>
      <c r="G28" s="127"/>
      <c r="H28" s="127"/>
      <c r="I28" s="273" t="s">
        <v>33</v>
      </c>
      <c r="J28" s="273"/>
      <c r="K28" s="127"/>
      <c r="L28" s="127"/>
      <c r="M28" s="127"/>
      <c r="N28" s="127"/>
      <c r="O28" s="127"/>
      <c r="P28" s="127"/>
      <c r="Q28" s="127"/>
      <c r="R28" s="127"/>
      <c r="S28" s="75"/>
      <c r="T28" s="75"/>
      <c r="U28" s="129"/>
      <c r="V28" s="272"/>
      <c r="W28" s="272"/>
      <c r="X28" s="272"/>
      <c r="Y28" s="130"/>
      <c r="Z28" s="127"/>
      <c r="AA28" s="127"/>
      <c r="AB28" s="127"/>
      <c r="AC28" s="273" t="s">
        <v>33</v>
      </c>
      <c r="AD28" s="273"/>
      <c r="AE28" s="127"/>
      <c r="AF28" s="127"/>
      <c r="AG28" s="127"/>
      <c r="AH28" s="127"/>
      <c r="AI28" s="127"/>
      <c r="AJ28" s="127"/>
      <c r="AK28" s="127"/>
      <c r="AL28" s="127"/>
    </row>
    <row r="29" spans="1:38" s="80" customFormat="1" ht="13.5" customHeight="1" x14ac:dyDescent="0.25">
      <c r="A29" s="86" t="s">
        <v>298</v>
      </c>
      <c r="B29" s="257" t="s">
        <v>43</v>
      </c>
      <c r="C29" s="258"/>
      <c r="D29" s="259"/>
      <c r="E29" s="79">
        <v>100</v>
      </c>
      <c r="F29" s="73">
        <v>1.31</v>
      </c>
      <c r="G29" s="73">
        <v>3.25</v>
      </c>
      <c r="H29" s="74">
        <v>6.47</v>
      </c>
      <c r="I29" s="74">
        <v>60.4</v>
      </c>
      <c r="J29" s="73"/>
      <c r="K29" s="73">
        <v>0.02</v>
      </c>
      <c r="L29" s="74">
        <v>17.100000000000001</v>
      </c>
      <c r="M29" s="73"/>
      <c r="N29" s="74">
        <v>0.61</v>
      </c>
      <c r="O29" s="73">
        <v>24.97</v>
      </c>
      <c r="P29" s="73">
        <v>28.31</v>
      </c>
      <c r="Q29" s="74">
        <v>15.09</v>
      </c>
      <c r="R29" s="73">
        <v>0.47</v>
      </c>
      <c r="S29" s="87"/>
      <c r="T29" s="87"/>
      <c r="U29" s="86" t="s">
        <v>345</v>
      </c>
      <c r="V29" s="257" t="s">
        <v>346</v>
      </c>
      <c r="W29" s="258"/>
      <c r="X29" s="259"/>
      <c r="Y29" s="79">
        <v>100</v>
      </c>
      <c r="Z29" s="73">
        <v>1.42</v>
      </c>
      <c r="AA29" s="73">
        <v>6.03</v>
      </c>
      <c r="AB29" s="74">
        <v>6.28</v>
      </c>
      <c r="AC29" s="74">
        <v>85</v>
      </c>
      <c r="AD29" s="73"/>
      <c r="AE29" s="73">
        <v>0.03</v>
      </c>
      <c r="AF29" s="74">
        <v>5.95</v>
      </c>
      <c r="AG29" s="73"/>
      <c r="AH29" s="74">
        <v>0.24</v>
      </c>
      <c r="AI29" s="73">
        <v>30.72</v>
      </c>
      <c r="AJ29" s="73">
        <v>39.5</v>
      </c>
      <c r="AK29" s="74">
        <v>18.62</v>
      </c>
      <c r="AL29" s="73">
        <v>1.07</v>
      </c>
    </row>
    <row r="30" spans="1:38" ht="13.5" customHeight="1" x14ac:dyDescent="0.25">
      <c r="A30" s="65" t="s">
        <v>253</v>
      </c>
      <c r="B30" s="237" t="s">
        <v>41</v>
      </c>
      <c r="C30" s="238"/>
      <c r="D30" s="239"/>
      <c r="E30" s="62">
        <v>250</v>
      </c>
      <c r="F30" s="63">
        <v>13.21</v>
      </c>
      <c r="G30" s="63">
        <v>4.1100000000000003</v>
      </c>
      <c r="H30" s="64">
        <v>6.7</v>
      </c>
      <c r="I30" s="63">
        <v>116.24</v>
      </c>
      <c r="J30" s="63"/>
      <c r="K30" s="64">
        <v>0.2</v>
      </c>
      <c r="L30" s="64">
        <v>24</v>
      </c>
      <c r="M30" s="63">
        <v>0.03</v>
      </c>
      <c r="N30" s="63">
        <v>4.7699999999999996</v>
      </c>
      <c r="O30" s="64">
        <v>40.53</v>
      </c>
      <c r="P30" s="63">
        <v>196.87</v>
      </c>
      <c r="Q30" s="63">
        <v>43.59</v>
      </c>
      <c r="R30" s="63">
        <v>1.54</v>
      </c>
      <c r="S30" s="75"/>
      <c r="T30" s="75"/>
      <c r="U30" s="177" t="s">
        <v>253</v>
      </c>
      <c r="V30" s="257" t="s">
        <v>41</v>
      </c>
      <c r="W30" s="258"/>
      <c r="X30" s="259"/>
      <c r="Y30" s="79">
        <v>250</v>
      </c>
      <c r="Z30" s="73">
        <v>13.21</v>
      </c>
      <c r="AA30" s="73">
        <v>4.1100000000000003</v>
      </c>
      <c r="AB30" s="74">
        <v>6.7</v>
      </c>
      <c r="AC30" s="73">
        <v>116.24</v>
      </c>
      <c r="AD30" s="73"/>
      <c r="AE30" s="74">
        <v>0.2</v>
      </c>
      <c r="AF30" s="74">
        <v>24</v>
      </c>
      <c r="AG30" s="73">
        <v>0.03</v>
      </c>
      <c r="AH30" s="73">
        <v>4.7699999999999996</v>
      </c>
      <c r="AI30" s="74">
        <v>40.53</v>
      </c>
      <c r="AJ30" s="73">
        <v>196.87</v>
      </c>
      <c r="AK30" s="73">
        <v>43.59</v>
      </c>
      <c r="AL30" s="73">
        <v>1.54</v>
      </c>
    </row>
    <row r="31" spans="1:38" s="75" customFormat="1" ht="13.5" customHeight="1" x14ac:dyDescent="0.25">
      <c r="A31" s="65" t="s">
        <v>353</v>
      </c>
      <c r="B31" s="277" t="s">
        <v>163</v>
      </c>
      <c r="C31" s="238"/>
      <c r="D31" s="239"/>
      <c r="E31" s="62" t="s">
        <v>152</v>
      </c>
      <c r="F31" s="63">
        <v>6.62</v>
      </c>
      <c r="G31" s="63">
        <v>6.35</v>
      </c>
      <c r="H31" s="63">
        <v>42.39</v>
      </c>
      <c r="I31" s="64">
        <v>253.31</v>
      </c>
      <c r="J31" s="63"/>
      <c r="K31" s="64">
        <v>0.1</v>
      </c>
      <c r="L31" s="63"/>
      <c r="M31" s="64">
        <v>0.03</v>
      </c>
      <c r="N31" s="63">
        <v>6.17</v>
      </c>
      <c r="O31" s="64">
        <v>11.21</v>
      </c>
      <c r="P31" s="63">
        <v>54.86</v>
      </c>
      <c r="Q31" s="64">
        <v>10.029999999999999</v>
      </c>
      <c r="R31" s="64">
        <v>0.75</v>
      </c>
      <c r="U31" s="65" t="s">
        <v>353</v>
      </c>
      <c r="V31" s="277" t="s">
        <v>163</v>
      </c>
      <c r="W31" s="238"/>
      <c r="X31" s="239"/>
      <c r="Y31" s="62" t="s">
        <v>152</v>
      </c>
      <c r="Z31" s="63">
        <v>6.62</v>
      </c>
      <c r="AA31" s="63">
        <v>6.35</v>
      </c>
      <c r="AB31" s="63">
        <v>42.39</v>
      </c>
      <c r="AC31" s="64">
        <v>253.31</v>
      </c>
      <c r="AD31" s="63"/>
      <c r="AE31" s="64">
        <v>0.1</v>
      </c>
      <c r="AF31" s="63"/>
      <c r="AG31" s="64">
        <v>0.03</v>
      </c>
      <c r="AH31" s="63">
        <v>6.17</v>
      </c>
      <c r="AI31" s="64">
        <v>11.21</v>
      </c>
      <c r="AJ31" s="63">
        <v>54.86</v>
      </c>
      <c r="AK31" s="64">
        <v>10.029999999999999</v>
      </c>
      <c r="AL31" s="64">
        <v>0.75</v>
      </c>
    </row>
    <row r="32" spans="1:38" ht="13.5" customHeight="1" x14ac:dyDescent="0.25">
      <c r="A32" s="83" t="s">
        <v>290</v>
      </c>
      <c r="B32" s="237" t="s">
        <v>47</v>
      </c>
      <c r="C32" s="238"/>
      <c r="D32" s="239"/>
      <c r="E32" s="62" t="s">
        <v>48</v>
      </c>
      <c r="F32" s="64">
        <v>4.3</v>
      </c>
      <c r="G32" s="64">
        <v>11.2</v>
      </c>
      <c r="H32" s="63">
        <v>12.66</v>
      </c>
      <c r="I32" s="64">
        <v>170</v>
      </c>
      <c r="J32" s="63"/>
      <c r="K32" s="63">
        <v>0.03</v>
      </c>
      <c r="L32" s="64">
        <v>1.2</v>
      </c>
      <c r="M32" s="64">
        <v>0.08</v>
      </c>
      <c r="N32" s="64">
        <v>0.3</v>
      </c>
      <c r="O32" s="64">
        <v>82.37</v>
      </c>
      <c r="P32" s="64">
        <v>69.3</v>
      </c>
      <c r="Q32" s="63">
        <v>13.21</v>
      </c>
      <c r="R32" s="63">
        <v>0.53</v>
      </c>
      <c r="S32" s="75"/>
      <c r="T32" s="75"/>
      <c r="U32" s="83" t="s">
        <v>290</v>
      </c>
      <c r="V32" s="237" t="s">
        <v>47</v>
      </c>
      <c r="W32" s="238"/>
      <c r="X32" s="239"/>
      <c r="Y32" s="62" t="s">
        <v>48</v>
      </c>
      <c r="Z32" s="64">
        <v>4.3</v>
      </c>
      <c r="AA32" s="64">
        <v>11.2</v>
      </c>
      <c r="AB32" s="63">
        <v>12.66</v>
      </c>
      <c r="AC32" s="64">
        <v>170</v>
      </c>
      <c r="AD32" s="63"/>
      <c r="AE32" s="63">
        <v>0.03</v>
      </c>
      <c r="AF32" s="64">
        <v>1.2</v>
      </c>
      <c r="AG32" s="64">
        <v>0.08</v>
      </c>
      <c r="AH32" s="64">
        <v>0.3</v>
      </c>
      <c r="AI32" s="64">
        <v>82.37</v>
      </c>
      <c r="AJ32" s="64">
        <v>69.3</v>
      </c>
      <c r="AK32" s="63">
        <v>13.21</v>
      </c>
      <c r="AL32" s="63">
        <v>0.53</v>
      </c>
    </row>
    <row r="33" spans="1:38" ht="13.5" customHeight="1" x14ac:dyDescent="0.25">
      <c r="A33" s="65" t="s">
        <v>254</v>
      </c>
      <c r="B33" s="148" t="s">
        <v>42</v>
      </c>
      <c r="C33" s="149"/>
      <c r="D33" s="150"/>
      <c r="E33" s="62">
        <v>200</v>
      </c>
      <c r="F33" s="63">
        <v>0.56000000000000005</v>
      </c>
      <c r="G33" s="63"/>
      <c r="H33" s="63">
        <v>27.89</v>
      </c>
      <c r="I33" s="63">
        <v>113.79</v>
      </c>
      <c r="J33" s="63"/>
      <c r="K33" s="64">
        <v>3.0000000000000001E-3</v>
      </c>
      <c r="L33" s="64">
        <v>3.9</v>
      </c>
      <c r="M33" s="63"/>
      <c r="N33" s="63">
        <v>0.09</v>
      </c>
      <c r="O33" s="64">
        <v>5.0999999999999996</v>
      </c>
      <c r="P33" s="64">
        <v>3.3</v>
      </c>
      <c r="Q33" s="64">
        <v>2.7</v>
      </c>
      <c r="R33" s="63">
        <v>0.76</v>
      </c>
      <c r="S33" s="75"/>
      <c r="T33" s="75"/>
      <c r="U33" s="65" t="s">
        <v>254</v>
      </c>
      <c r="V33" s="148" t="s">
        <v>42</v>
      </c>
      <c r="W33" s="149"/>
      <c r="X33" s="150"/>
      <c r="Y33" s="62">
        <v>200</v>
      </c>
      <c r="Z33" s="63">
        <v>0.56000000000000005</v>
      </c>
      <c r="AA33" s="63"/>
      <c r="AB33" s="63">
        <v>27.89</v>
      </c>
      <c r="AC33" s="63">
        <v>113.79</v>
      </c>
      <c r="AD33" s="63"/>
      <c r="AE33" s="64">
        <v>3.0000000000000001E-3</v>
      </c>
      <c r="AF33" s="64">
        <v>3.9</v>
      </c>
      <c r="AG33" s="63"/>
      <c r="AH33" s="63">
        <v>0.09</v>
      </c>
      <c r="AI33" s="64">
        <v>5.0999999999999996</v>
      </c>
      <c r="AJ33" s="64">
        <v>3.3</v>
      </c>
      <c r="AK33" s="64">
        <v>2.7</v>
      </c>
      <c r="AL33" s="63">
        <v>0.76</v>
      </c>
    </row>
    <row r="34" spans="1:38" ht="13.5" customHeight="1" x14ac:dyDescent="0.25">
      <c r="A34" s="65" t="s">
        <v>558</v>
      </c>
      <c r="B34" s="237" t="s">
        <v>44</v>
      </c>
      <c r="C34" s="238"/>
      <c r="D34" s="239"/>
      <c r="E34" s="62" t="s">
        <v>120</v>
      </c>
      <c r="F34" s="82">
        <v>3.95</v>
      </c>
      <c r="G34" s="64">
        <v>0.5</v>
      </c>
      <c r="H34" s="82">
        <v>24.15</v>
      </c>
      <c r="I34" s="64">
        <v>116.9</v>
      </c>
      <c r="J34" s="63"/>
      <c r="K34" s="64">
        <v>0.08</v>
      </c>
      <c r="L34" s="63"/>
      <c r="M34" s="63"/>
      <c r="N34" s="63">
        <v>0.77</v>
      </c>
      <c r="O34" s="64">
        <v>13</v>
      </c>
      <c r="P34" s="64">
        <v>41.5</v>
      </c>
      <c r="Q34" s="64">
        <v>17.5</v>
      </c>
      <c r="R34" s="64">
        <v>0.8</v>
      </c>
      <c r="S34" s="75"/>
      <c r="T34" s="75"/>
      <c r="U34" s="65" t="s">
        <v>558</v>
      </c>
      <c r="V34" s="237" t="s">
        <v>44</v>
      </c>
      <c r="W34" s="238"/>
      <c r="X34" s="239"/>
      <c r="Y34" s="62" t="s">
        <v>120</v>
      </c>
      <c r="Z34" s="82">
        <v>3.95</v>
      </c>
      <c r="AA34" s="64">
        <v>0.5</v>
      </c>
      <c r="AB34" s="82">
        <v>24.15</v>
      </c>
      <c r="AC34" s="64">
        <v>116.9</v>
      </c>
      <c r="AD34" s="63"/>
      <c r="AE34" s="64">
        <v>0.08</v>
      </c>
      <c r="AF34" s="63"/>
      <c r="AG34" s="63"/>
      <c r="AH34" s="63">
        <v>0.77</v>
      </c>
      <c r="AI34" s="64">
        <v>13</v>
      </c>
      <c r="AJ34" s="64">
        <v>41.5</v>
      </c>
      <c r="AK34" s="64">
        <v>17.5</v>
      </c>
      <c r="AL34" s="64">
        <v>0.8</v>
      </c>
    </row>
    <row r="35" spans="1:38" ht="13.5" customHeight="1" x14ac:dyDescent="0.25">
      <c r="A35" s="65" t="s">
        <v>558</v>
      </c>
      <c r="B35" s="237" t="s">
        <v>45</v>
      </c>
      <c r="C35" s="238"/>
      <c r="D35" s="239"/>
      <c r="E35" s="62" t="s">
        <v>46</v>
      </c>
      <c r="F35" s="64">
        <v>3.9</v>
      </c>
      <c r="G35" s="64">
        <v>0.6</v>
      </c>
      <c r="H35" s="82">
        <v>24.06</v>
      </c>
      <c r="I35" s="64">
        <v>114</v>
      </c>
      <c r="J35" s="63"/>
      <c r="K35" s="63">
        <v>0.04</v>
      </c>
      <c r="L35" s="63"/>
      <c r="M35" s="63"/>
      <c r="N35" s="63">
        <v>0.38</v>
      </c>
      <c r="O35" s="64">
        <v>12.6</v>
      </c>
      <c r="P35" s="64">
        <v>52.2</v>
      </c>
      <c r="Q35" s="64">
        <v>11.4</v>
      </c>
      <c r="R35" s="64">
        <v>1.2</v>
      </c>
      <c r="S35" s="75"/>
      <c r="T35" s="75"/>
      <c r="U35" s="65" t="s">
        <v>558</v>
      </c>
      <c r="V35" s="237" t="s">
        <v>45</v>
      </c>
      <c r="W35" s="238"/>
      <c r="X35" s="239"/>
      <c r="Y35" s="62" t="s">
        <v>46</v>
      </c>
      <c r="Z35" s="64">
        <v>3.9</v>
      </c>
      <c r="AA35" s="64">
        <v>0.6</v>
      </c>
      <c r="AB35" s="82">
        <v>24.06</v>
      </c>
      <c r="AC35" s="64">
        <v>114</v>
      </c>
      <c r="AD35" s="63"/>
      <c r="AE35" s="63">
        <v>0.04</v>
      </c>
      <c r="AF35" s="63"/>
      <c r="AG35" s="63"/>
      <c r="AH35" s="63">
        <v>0.38</v>
      </c>
      <c r="AI35" s="64">
        <v>12.6</v>
      </c>
      <c r="AJ35" s="64">
        <v>52.2</v>
      </c>
      <c r="AK35" s="64">
        <v>11.4</v>
      </c>
      <c r="AL35" s="64">
        <v>1.2</v>
      </c>
    </row>
    <row r="36" spans="1:38" ht="13.5" customHeight="1" x14ac:dyDescent="0.25">
      <c r="A36" s="109"/>
      <c r="B36" s="240" t="s">
        <v>34</v>
      </c>
      <c r="C36" s="241"/>
      <c r="D36" s="242"/>
      <c r="E36" s="88"/>
      <c r="F36" s="90">
        <f>SUM(F29:F35)</f>
        <v>33.85</v>
      </c>
      <c r="G36" s="89">
        <f>SUM(G29:G35)</f>
        <v>26.01</v>
      </c>
      <c r="H36" s="90">
        <f>SUM(H29:H35)</f>
        <v>144.32</v>
      </c>
      <c r="I36" s="90">
        <f>SUM(I29:I35)</f>
        <v>944.64</v>
      </c>
      <c r="J36" s="68">
        <v>0.34820000000000001</v>
      </c>
      <c r="K36" s="91">
        <f t="shared" ref="K36:R36" si="2">SUM(K29:K35)</f>
        <v>0.47299999999999998</v>
      </c>
      <c r="L36" s="91">
        <f t="shared" si="2"/>
        <v>46.2</v>
      </c>
      <c r="M36" s="92">
        <f t="shared" si="2"/>
        <v>0.14000000000000001</v>
      </c>
      <c r="N36" s="91">
        <f t="shared" si="2"/>
        <v>13.090000000000002</v>
      </c>
      <c r="O36" s="91">
        <f t="shared" si="2"/>
        <v>189.78</v>
      </c>
      <c r="P36" s="91">
        <f t="shared" si="2"/>
        <v>446.34000000000003</v>
      </c>
      <c r="Q36" s="91">
        <f t="shared" si="2"/>
        <v>113.52000000000002</v>
      </c>
      <c r="R36" s="92">
        <f t="shared" si="2"/>
        <v>6.05</v>
      </c>
      <c r="S36" s="75"/>
      <c r="T36" s="75"/>
      <c r="U36" s="109"/>
      <c r="V36" s="240" t="s">
        <v>34</v>
      </c>
      <c r="W36" s="241"/>
      <c r="X36" s="242"/>
      <c r="Y36" s="88"/>
      <c r="Z36" s="90">
        <f>SUM(Z29:Z35)</f>
        <v>33.96</v>
      </c>
      <c r="AA36" s="89">
        <f>SUM(AA29:AA35)</f>
        <v>28.790000000000003</v>
      </c>
      <c r="AB36" s="90">
        <f>SUM(AB29:AB35)</f>
        <v>144.13</v>
      </c>
      <c r="AC36" s="90">
        <f>SUM(AC29:AC35)</f>
        <v>969.2399999999999</v>
      </c>
      <c r="AD36" s="68">
        <v>0.35730000000000001</v>
      </c>
      <c r="AE36" s="91">
        <f t="shared" ref="AE36:AL36" si="3">SUM(AE29:AE35)</f>
        <v>0.48299999999999998</v>
      </c>
      <c r="AF36" s="91">
        <f t="shared" si="3"/>
        <v>35.049999999999997</v>
      </c>
      <c r="AG36" s="92">
        <f t="shared" si="3"/>
        <v>0.14000000000000001</v>
      </c>
      <c r="AH36" s="91">
        <f t="shared" si="3"/>
        <v>12.72</v>
      </c>
      <c r="AI36" s="91">
        <f t="shared" si="3"/>
        <v>195.53</v>
      </c>
      <c r="AJ36" s="91">
        <f t="shared" si="3"/>
        <v>457.53000000000003</v>
      </c>
      <c r="AK36" s="91">
        <f t="shared" si="3"/>
        <v>117.05000000000003</v>
      </c>
      <c r="AL36" s="92">
        <f t="shared" si="3"/>
        <v>6.65</v>
      </c>
    </row>
    <row r="37" spans="1:38" ht="13.5" customHeight="1" thickBot="1" x14ac:dyDescent="0.3">
      <c r="A37" s="93"/>
      <c r="B37" s="263" t="s">
        <v>36</v>
      </c>
      <c r="C37" s="264"/>
      <c r="D37" s="265"/>
      <c r="E37" s="94"/>
      <c r="F37" s="95">
        <f>F27+F36</f>
        <v>56.83</v>
      </c>
      <c r="G37" s="95">
        <f t="shared" ref="G37:I37" si="4">G27+G36</f>
        <v>44.03</v>
      </c>
      <c r="H37" s="95">
        <f t="shared" si="4"/>
        <v>248.39999999999998</v>
      </c>
      <c r="I37" s="95">
        <f t="shared" si="4"/>
        <v>1610.24</v>
      </c>
      <c r="J37" s="69">
        <v>0.59350000000000003</v>
      </c>
      <c r="K37" s="110">
        <f>K27+K36</f>
        <v>0.7629999999999999</v>
      </c>
      <c r="L37" s="110">
        <f t="shared" ref="L37:R37" si="5">L27+L36</f>
        <v>50.260000000000005</v>
      </c>
      <c r="M37" s="110">
        <f t="shared" si="5"/>
        <v>0.25</v>
      </c>
      <c r="N37" s="110">
        <f t="shared" si="5"/>
        <v>14.980000000000002</v>
      </c>
      <c r="O37" s="110">
        <f t="shared" si="5"/>
        <v>855.06999999999994</v>
      </c>
      <c r="P37" s="95">
        <f t="shared" si="5"/>
        <v>1021.34</v>
      </c>
      <c r="Q37" s="110">
        <f t="shared" si="5"/>
        <v>221.07000000000002</v>
      </c>
      <c r="R37" s="110">
        <f t="shared" si="5"/>
        <v>8.24</v>
      </c>
      <c r="S37" s="75"/>
      <c r="T37" s="75"/>
      <c r="U37" s="93"/>
      <c r="V37" s="263" t="s">
        <v>36</v>
      </c>
      <c r="W37" s="264"/>
      <c r="X37" s="265"/>
      <c r="Y37" s="94"/>
      <c r="Z37" s="95">
        <f>Z27+Z36</f>
        <v>56.94</v>
      </c>
      <c r="AA37" s="95">
        <f t="shared" ref="AA37:AC37" si="6">AA27+AA36</f>
        <v>46.81</v>
      </c>
      <c r="AB37" s="95">
        <f t="shared" si="6"/>
        <v>248.20999999999998</v>
      </c>
      <c r="AC37" s="95">
        <f t="shared" si="6"/>
        <v>1634.84</v>
      </c>
      <c r="AD37" s="69">
        <v>0.60260000000000002</v>
      </c>
      <c r="AE37" s="110">
        <f>AE27+AE36</f>
        <v>0.77299999999999991</v>
      </c>
      <c r="AF37" s="110">
        <f t="shared" ref="AF37:AL37" si="7">AF27+AF36</f>
        <v>39.11</v>
      </c>
      <c r="AG37" s="110">
        <f t="shared" si="7"/>
        <v>0.25</v>
      </c>
      <c r="AH37" s="110">
        <f t="shared" si="7"/>
        <v>14.610000000000001</v>
      </c>
      <c r="AI37" s="110">
        <f t="shared" si="7"/>
        <v>860.81999999999994</v>
      </c>
      <c r="AJ37" s="95">
        <f t="shared" si="7"/>
        <v>1032.53</v>
      </c>
      <c r="AK37" s="110">
        <f t="shared" si="7"/>
        <v>224.60000000000002</v>
      </c>
      <c r="AL37" s="110">
        <f t="shared" si="7"/>
        <v>8.84</v>
      </c>
    </row>
    <row r="38" spans="1:38" ht="12.75" customHeight="1" x14ac:dyDescent="0.25">
      <c r="A38" s="75"/>
      <c r="B38" s="235" t="s">
        <v>49</v>
      </c>
      <c r="C38" s="23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235" t="s">
        <v>49</v>
      </c>
      <c r="W38" s="23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12.75" customHeight="1" x14ac:dyDescent="0.25">
      <c r="A39" s="246" t="s">
        <v>64</v>
      </c>
      <c r="B39" s="246"/>
      <c r="C39" s="75"/>
      <c r="D39" s="75"/>
      <c r="E39" s="75"/>
      <c r="F39" s="75"/>
      <c r="G39" s="75"/>
      <c r="H39" s="75"/>
      <c r="I39" s="247" t="s">
        <v>32</v>
      </c>
      <c r="J39" s="247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246" t="s">
        <v>64</v>
      </c>
      <c r="V39" s="246"/>
      <c r="W39" s="75"/>
      <c r="X39" s="75"/>
      <c r="Y39" s="75"/>
      <c r="Z39" s="75"/>
      <c r="AA39" s="75"/>
      <c r="AB39" s="75"/>
      <c r="AC39" s="247" t="s">
        <v>32</v>
      </c>
      <c r="AD39" s="247"/>
      <c r="AE39" s="75"/>
      <c r="AF39" s="75"/>
      <c r="AG39" s="75"/>
      <c r="AH39" s="75"/>
      <c r="AI39" s="75"/>
      <c r="AJ39" s="75"/>
      <c r="AK39" s="75"/>
      <c r="AL39" s="75"/>
    </row>
    <row r="40" spans="1:38" ht="15.75" customHeight="1" x14ac:dyDescent="0.25">
      <c r="A40" s="248" t="s">
        <v>14</v>
      </c>
      <c r="B40" s="248" t="s">
        <v>15</v>
      </c>
      <c r="C40" s="248"/>
      <c r="D40" s="248"/>
      <c r="E40" s="249" t="s">
        <v>16</v>
      </c>
      <c r="F40" s="251" t="s">
        <v>17</v>
      </c>
      <c r="G40" s="251"/>
      <c r="H40" s="251"/>
      <c r="I40" s="252" t="s">
        <v>21</v>
      </c>
      <c r="J40" s="253" t="s">
        <v>302</v>
      </c>
      <c r="K40" s="252" t="s">
        <v>22</v>
      </c>
      <c r="L40" s="252"/>
      <c r="M40" s="252"/>
      <c r="N40" s="252"/>
      <c r="O40" s="252" t="s">
        <v>23</v>
      </c>
      <c r="P40" s="252"/>
      <c r="Q40" s="252"/>
      <c r="R40" s="252"/>
      <c r="S40" s="75"/>
      <c r="T40" s="75"/>
      <c r="U40" s="248" t="s">
        <v>14</v>
      </c>
      <c r="V40" s="248" t="s">
        <v>15</v>
      </c>
      <c r="W40" s="248"/>
      <c r="X40" s="248"/>
      <c r="Y40" s="249" t="s">
        <v>16</v>
      </c>
      <c r="Z40" s="251" t="s">
        <v>17</v>
      </c>
      <c r="AA40" s="251"/>
      <c r="AB40" s="251"/>
      <c r="AC40" s="252" t="s">
        <v>21</v>
      </c>
      <c r="AD40" s="253" t="s">
        <v>302</v>
      </c>
      <c r="AE40" s="252" t="s">
        <v>22</v>
      </c>
      <c r="AF40" s="252"/>
      <c r="AG40" s="252"/>
      <c r="AH40" s="252"/>
      <c r="AI40" s="252" t="s">
        <v>23</v>
      </c>
      <c r="AJ40" s="252"/>
      <c r="AK40" s="252"/>
      <c r="AL40" s="252"/>
    </row>
    <row r="41" spans="1:38" x14ac:dyDescent="0.25">
      <c r="A41" s="248"/>
      <c r="B41" s="248"/>
      <c r="C41" s="248"/>
      <c r="D41" s="248"/>
      <c r="E41" s="250"/>
      <c r="F41" s="66" t="s">
        <v>18</v>
      </c>
      <c r="G41" s="66" t="s">
        <v>19</v>
      </c>
      <c r="H41" s="66" t="s">
        <v>20</v>
      </c>
      <c r="I41" s="252"/>
      <c r="J41" s="254"/>
      <c r="K41" s="67" t="s">
        <v>24</v>
      </c>
      <c r="L41" s="67" t="s">
        <v>25</v>
      </c>
      <c r="M41" s="67" t="s">
        <v>26</v>
      </c>
      <c r="N41" s="67" t="s">
        <v>27</v>
      </c>
      <c r="O41" s="67" t="s">
        <v>28</v>
      </c>
      <c r="P41" s="67" t="s">
        <v>29</v>
      </c>
      <c r="Q41" s="67" t="s">
        <v>30</v>
      </c>
      <c r="R41" s="67" t="s">
        <v>31</v>
      </c>
      <c r="S41" s="75"/>
      <c r="T41" s="75"/>
      <c r="U41" s="248"/>
      <c r="V41" s="248"/>
      <c r="W41" s="248"/>
      <c r="X41" s="248"/>
      <c r="Y41" s="250"/>
      <c r="Z41" s="66" t="s">
        <v>18</v>
      </c>
      <c r="AA41" s="66" t="s">
        <v>19</v>
      </c>
      <c r="AB41" s="66" t="s">
        <v>20</v>
      </c>
      <c r="AC41" s="252"/>
      <c r="AD41" s="254"/>
      <c r="AE41" s="67" t="s">
        <v>24</v>
      </c>
      <c r="AF41" s="67" t="s">
        <v>25</v>
      </c>
      <c r="AG41" s="67" t="s">
        <v>26</v>
      </c>
      <c r="AH41" s="67" t="s">
        <v>27</v>
      </c>
      <c r="AI41" s="67" t="s">
        <v>28</v>
      </c>
      <c r="AJ41" s="67" t="s">
        <v>29</v>
      </c>
      <c r="AK41" s="67" t="s">
        <v>30</v>
      </c>
      <c r="AL41" s="67" t="s">
        <v>31</v>
      </c>
    </row>
    <row r="42" spans="1:38" ht="13.5" customHeight="1" x14ac:dyDescent="0.25">
      <c r="A42" s="65" t="s">
        <v>255</v>
      </c>
      <c r="B42" s="267" t="s">
        <v>51</v>
      </c>
      <c r="C42" s="267"/>
      <c r="D42" s="267"/>
      <c r="E42" s="62" t="s">
        <v>56</v>
      </c>
      <c r="F42" s="63">
        <v>13.65</v>
      </c>
      <c r="G42" s="63">
        <v>16.670000000000002</v>
      </c>
      <c r="H42" s="64">
        <v>6.67</v>
      </c>
      <c r="I42" s="63">
        <v>231.28</v>
      </c>
      <c r="J42" s="64"/>
      <c r="K42" s="64">
        <v>0.13</v>
      </c>
      <c r="L42" s="64">
        <v>4.67</v>
      </c>
      <c r="M42" s="64">
        <v>0.33</v>
      </c>
      <c r="N42" s="64">
        <v>5.49</v>
      </c>
      <c r="O42" s="64">
        <v>147.15</v>
      </c>
      <c r="P42" s="64">
        <v>242.63</v>
      </c>
      <c r="Q42" s="64">
        <v>62.73</v>
      </c>
      <c r="R42" s="64">
        <v>2.52</v>
      </c>
      <c r="S42" s="75"/>
      <c r="T42" s="75"/>
      <c r="U42" s="65" t="s">
        <v>255</v>
      </c>
      <c r="V42" s="267" t="s">
        <v>51</v>
      </c>
      <c r="W42" s="267"/>
      <c r="X42" s="267"/>
      <c r="Y42" s="62" t="s">
        <v>56</v>
      </c>
      <c r="Z42" s="63">
        <v>13.65</v>
      </c>
      <c r="AA42" s="63">
        <v>16.670000000000002</v>
      </c>
      <c r="AB42" s="64">
        <v>6.67</v>
      </c>
      <c r="AC42" s="63">
        <v>231.28</v>
      </c>
      <c r="AD42" s="64"/>
      <c r="AE42" s="64">
        <v>0.13</v>
      </c>
      <c r="AF42" s="64">
        <v>4.67</v>
      </c>
      <c r="AG42" s="64">
        <v>0.33</v>
      </c>
      <c r="AH42" s="64">
        <v>5.49</v>
      </c>
      <c r="AI42" s="64">
        <v>147.15</v>
      </c>
      <c r="AJ42" s="64">
        <v>242.63</v>
      </c>
      <c r="AK42" s="64">
        <v>62.73</v>
      </c>
      <c r="AL42" s="64">
        <v>2.52</v>
      </c>
    </row>
    <row r="43" spans="1:38" ht="13.5" customHeight="1" x14ac:dyDescent="0.25">
      <c r="A43" s="65" t="s">
        <v>558</v>
      </c>
      <c r="B43" s="267" t="s">
        <v>53</v>
      </c>
      <c r="C43" s="267"/>
      <c r="D43" s="267"/>
      <c r="E43" s="62" t="s">
        <v>55</v>
      </c>
      <c r="F43" s="64">
        <v>2</v>
      </c>
      <c r="G43" s="64">
        <v>9</v>
      </c>
      <c r="H43" s="64">
        <v>8.6</v>
      </c>
      <c r="I43" s="64">
        <v>122</v>
      </c>
      <c r="J43" s="64"/>
      <c r="K43" s="64">
        <v>0.02</v>
      </c>
      <c r="L43" s="64">
        <v>7</v>
      </c>
      <c r="M43" s="64"/>
      <c r="N43" s="64"/>
      <c r="O43" s="64">
        <v>41</v>
      </c>
      <c r="P43" s="64">
        <v>67</v>
      </c>
      <c r="Q43" s="64">
        <v>35</v>
      </c>
      <c r="R43" s="64">
        <v>7</v>
      </c>
      <c r="S43" s="75"/>
      <c r="T43" s="75"/>
      <c r="U43" s="65" t="s">
        <v>558</v>
      </c>
      <c r="V43" s="267" t="s">
        <v>53</v>
      </c>
      <c r="W43" s="267"/>
      <c r="X43" s="267"/>
      <c r="Y43" s="62" t="s">
        <v>55</v>
      </c>
      <c r="Z43" s="64">
        <v>2</v>
      </c>
      <c r="AA43" s="64">
        <v>9</v>
      </c>
      <c r="AB43" s="64">
        <v>8.6</v>
      </c>
      <c r="AC43" s="64">
        <v>122</v>
      </c>
      <c r="AD43" s="64"/>
      <c r="AE43" s="64">
        <v>0.02</v>
      </c>
      <c r="AF43" s="64">
        <v>7</v>
      </c>
      <c r="AG43" s="64"/>
      <c r="AH43" s="64"/>
      <c r="AI43" s="64">
        <v>41</v>
      </c>
      <c r="AJ43" s="64">
        <v>67</v>
      </c>
      <c r="AK43" s="64">
        <v>35</v>
      </c>
      <c r="AL43" s="64">
        <v>7</v>
      </c>
    </row>
    <row r="44" spans="1:38" ht="13.5" customHeight="1" x14ac:dyDescent="0.25">
      <c r="A44" s="65" t="s">
        <v>257</v>
      </c>
      <c r="B44" s="267" t="s">
        <v>54</v>
      </c>
      <c r="C44" s="267"/>
      <c r="D44" s="267"/>
      <c r="E44" s="62" t="s">
        <v>56</v>
      </c>
      <c r="F44" s="64">
        <v>1.4</v>
      </c>
      <c r="G44" s="64">
        <v>1.6</v>
      </c>
      <c r="H44" s="64">
        <v>17.350000000000001</v>
      </c>
      <c r="I44" s="64">
        <v>89.32</v>
      </c>
      <c r="J44" s="64"/>
      <c r="K44" s="64">
        <v>0.02</v>
      </c>
      <c r="L44" s="64">
        <v>0.5</v>
      </c>
      <c r="M44" s="64">
        <v>0.01</v>
      </c>
      <c r="N44" s="64">
        <v>0.05</v>
      </c>
      <c r="O44" s="64">
        <v>60.8</v>
      </c>
      <c r="P44" s="64">
        <v>45.5</v>
      </c>
      <c r="Q44" s="64">
        <v>7</v>
      </c>
      <c r="R44" s="64">
        <v>0.11</v>
      </c>
      <c r="S44" s="75"/>
      <c r="T44" s="75"/>
      <c r="U44" s="65" t="s">
        <v>257</v>
      </c>
      <c r="V44" s="267" t="s">
        <v>54</v>
      </c>
      <c r="W44" s="267"/>
      <c r="X44" s="267"/>
      <c r="Y44" s="62" t="s">
        <v>56</v>
      </c>
      <c r="Z44" s="64">
        <v>1.4</v>
      </c>
      <c r="AA44" s="64">
        <v>1.6</v>
      </c>
      <c r="AB44" s="64">
        <v>17.350000000000001</v>
      </c>
      <c r="AC44" s="64">
        <v>89.32</v>
      </c>
      <c r="AD44" s="64"/>
      <c r="AE44" s="64">
        <v>0.02</v>
      </c>
      <c r="AF44" s="64">
        <v>0.5</v>
      </c>
      <c r="AG44" s="64">
        <v>0.01</v>
      </c>
      <c r="AH44" s="64">
        <v>0.05</v>
      </c>
      <c r="AI44" s="64">
        <v>60.8</v>
      </c>
      <c r="AJ44" s="64">
        <v>45.5</v>
      </c>
      <c r="AK44" s="64">
        <v>7</v>
      </c>
      <c r="AL44" s="64">
        <v>0.11</v>
      </c>
    </row>
    <row r="45" spans="1:38" ht="13.5" customHeight="1" x14ac:dyDescent="0.25">
      <c r="A45" s="65" t="s">
        <v>258</v>
      </c>
      <c r="B45" s="267" t="s">
        <v>57</v>
      </c>
      <c r="C45" s="267"/>
      <c r="D45" s="267"/>
      <c r="E45" s="62" t="s">
        <v>58</v>
      </c>
      <c r="F45" s="64">
        <v>8.6999999999999993</v>
      </c>
      <c r="G45" s="64">
        <v>1.64</v>
      </c>
      <c r="H45" s="64">
        <v>33.229999999999997</v>
      </c>
      <c r="I45" s="64">
        <v>182.48</v>
      </c>
      <c r="J45" s="64"/>
      <c r="K45" s="64">
        <v>0.04</v>
      </c>
      <c r="L45" s="64">
        <v>15.8</v>
      </c>
      <c r="M45" s="64">
        <v>0.05</v>
      </c>
      <c r="N45" s="64">
        <v>0.2</v>
      </c>
      <c r="O45" s="64">
        <v>89.6</v>
      </c>
      <c r="P45" s="64">
        <v>116</v>
      </c>
      <c r="Q45" s="64">
        <v>24.32</v>
      </c>
      <c r="R45" s="64">
        <v>3.1</v>
      </c>
      <c r="S45" s="75"/>
      <c r="T45" s="75"/>
      <c r="U45" s="65" t="s">
        <v>258</v>
      </c>
      <c r="V45" s="267" t="s">
        <v>57</v>
      </c>
      <c r="W45" s="267"/>
      <c r="X45" s="267"/>
      <c r="Y45" s="62" t="s">
        <v>58</v>
      </c>
      <c r="Z45" s="64">
        <v>8.6999999999999993</v>
      </c>
      <c r="AA45" s="64">
        <v>1.64</v>
      </c>
      <c r="AB45" s="64">
        <v>33.229999999999997</v>
      </c>
      <c r="AC45" s="64">
        <v>182.48</v>
      </c>
      <c r="AD45" s="64"/>
      <c r="AE45" s="64">
        <v>0.04</v>
      </c>
      <c r="AF45" s="64">
        <v>15.8</v>
      </c>
      <c r="AG45" s="64">
        <v>0.05</v>
      </c>
      <c r="AH45" s="64">
        <v>0.2</v>
      </c>
      <c r="AI45" s="64">
        <v>89.6</v>
      </c>
      <c r="AJ45" s="64">
        <v>116</v>
      </c>
      <c r="AK45" s="64">
        <v>24.32</v>
      </c>
      <c r="AL45" s="64">
        <v>3.1</v>
      </c>
    </row>
    <row r="46" spans="1:38" ht="13.5" customHeight="1" x14ac:dyDescent="0.25">
      <c r="A46" s="65" t="s">
        <v>558</v>
      </c>
      <c r="B46" s="237" t="s">
        <v>45</v>
      </c>
      <c r="C46" s="238"/>
      <c r="D46" s="239"/>
      <c r="E46" s="62" t="s">
        <v>59</v>
      </c>
      <c r="F46" s="64">
        <v>1.95</v>
      </c>
      <c r="G46" s="64">
        <v>0.3</v>
      </c>
      <c r="H46" s="82">
        <v>12.03</v>
      </c>
      <c r="I46" s="64">
        <v>57</v>
      </c>
      <c r="J46" s="64"/>
      <c r="K46" s="64">
        <v>0.02</v>
      </c>
      <c r="L46" s="64"/>
      <c r="M46" s="64"/>
      <c r="N46" s="64">
        <v>0.19</v>
      </c>
      <c r="O46" s="64">
        <v>6.3</v>
      </c>
      <c r="P46" s="64">
        <v>26.1</v>
      </c>
      <c r="Q46" s="64">
        <v>5.7</v>
      </c>
      <c r="R46" s="64">
        <v>0.6</v>
      </c>
      <c r="S46" s="75"/>
      <c r="T46" s="75"/>
      <c r="U46" s="65" t="s">
        <v>558</v>
      </c>
      <c r="V46" s="237" t="s">
        <v>45</v>
      </c>
      <c r="W46" s="238"/>
      <c r="X46" s="239"/>
      <c r="Y46" s="62" t="s">
        <v>59</v>
      </c>
      <c r="Z46" s="64">
        <v>1.95</v>
      </c>
      <c r="AA46" s="64">
        <v>0.3</v>
      </c>
      <c r="AB46" s="82">
        <v>12.03</v>
      </c>
      <c r="AC46" s="64">
        <v>57</v>
      </c>
      <c r="AD46" s="64"/>
      <c r="AE46" s="64">
        <v>0.02</v>
      </c>
      <c r="AF46" s="64"/>
      <c r="AG46" s="64"/>
      <c r="AH46" s="64">
        <v>0.19</v>
      </c>
      <c r="AI46" s="64">
        <v>6.3</v>
      </c>
      <c r="AJ46" s="64">
        <v>26.1</v>
      </c>
      <c r="AK46" s="64">
        <v>5.7</v>
      </c>
      <c r="AL46" s="64">
        <v>0.6</v>
      </c>
    </row>
    <row r="47" spans="1:38" ht="13.5" customHeight="1" x14ac:dyDescent="0.25">
      <c r="A47" s="65"/>
      <c r="B47" s="260" t="s">
        <v>35</v>
      </c>
      <c r="C47" s="261"/>
      <c r="D47" s="262"/>
      <c r="E47" s="62"/>
      <c r="F47" s="84">
        <f>SUM(F42:F46)</f>
        <v>27.7</v>
      </c>
      <c r="G47" s="84">
        <f>SUM(G42:G46)</f>
        <v>29.210000000000004</v>
      </c>
      <c r="H47" s="84">
        <f>SUM(H42:H46)</f>
        <v>77.88</v>
      </c>
      <c r="I47" s="84">
        <f>SUM(I42:I46)</f>
        <v>682.07999999999993</v>
      </c>
      <c r="J47" s="70">
        <v>0.25140000000000001</v>
      </c>
      <c r="K47" s="85">
        <f t="shared" ref="K47:R47" si="8">SUM(K42:K46)</f>
        <v>0.22999999999999998</v>
      </c>
      <c r="L47" s="85">
        <f t="shared" si="8"/>
        <v>27.97</v>
      </c>
      <c r="M47" s="85">
        <f t="shared" si="8"/>
        <v>0.39</v>
      </c>
      <c r="N47" s="85">
        <f t="shared" si="8"/>
        <v>5.9300000000000006</v>
      </c>
      <c r="O47" s="85">
        <f t="shared" si="8"/>
        <v>344.84999999999997</v>
      </c>
      <c r="P47" s="85">
        <f t="shared" si="8"/>
        <v>497.23</v>
      </c>
      <c r="Q47" s="85">
        <f t="shared" si="8"/>
        <v>134.74999999999997</v>
      </c>
      <c r="R47" s="85">
        <f t="shared" si="8"/>
        <v>13.329999999999998</v>
      </c>
      <c r="S47" s="75"/>
      <c r="T47" s="75"/>
      <c r="U47" s="65"/>
      <c r="V47" s="260" t="s">
        <v>35</v>
      </c>
      <c r="W47" s="261"/>
      <c r="X47" s="262"/>
      <c r="Y47" s="62"/>
      <c r="Z47" s="84">
        <f>SUM(Z42:Z46)</f>
        <v>27.7</v>
      </c>
      <c r="AA47" s="84">
        <f>SUM(AA42:AA46)</f>
        <v>29.210000000000004</v>
      </c>
      <c r="AB47" s="84">
        <f>SUM(AB42:AB46)</f>
        <v>77.88</v>
      </c>
      <c r="AC47" s="84">
        <f>SUM(AC42:AC46)</f>
        <v>682.07999999999993</v>
      </c>
      <c r="AD47" s="70">
        <v>0.25140000000000001</v>
      </c>
      <c r="AE47" s="85">
        <f t="shared" ref="AE47:AL47" si="9">SUM(AE42:AE46)</f>
        <v>0.22999999999999998</v>
      </c>
      <c r="AF47" s="85">
        <f t="shared" si="9"/>
        <v>27.97</v>
      </c>
      <c r="AG47" s="85">
        <f t="shared" si="9"/>
        <v>0.39</v>
      </c>
      <c r="AH47" s="85">
        <f t="shared" si="9"/>
        <v>5.9300000000000006</v>
      </c>
      <c r="AI47" s="85">
        <f t="shared" si="9"/>
        <v>344.84999999999997</v>
      </c>
      <c r="AJ47" s="85">
        <f t="shared" si="9"/>
        <v>497.23</v>
      </c>
      <c r="AK47" s="85">
        <f t="shared" si="9"/>
        <v>134.74999999999997</v>
      </c>
      <c r="AL47" s="85">
        <f t="shared" si="9"/>
        <v>13.329999999999998</v>
      </c>
    </row>
    <row r="48" spans="1:38" ht="13.5" customHeight="1" x14ac:dyDescent="0.25">
      <c r="A48" s="129"/>
      <c r="B48" s="272"/>
      <c r="C48" s="272"/>
      <c r="D48" s="272"/>
      <c r="E48" s="130"/>
      <c r="F48" s="127"/>
      <c r="G48" s="127">
        <v>6.44</v>
      </c>
      <c r="H48" s="127">
        <v>5.16</v>
      </c>
      <c r="I48" s="273" t="s">
        <v>33</v>
      </c>
      <c r="J48" s="273"/>
      <c r="K48" s="127"/>
      <c r="L48" s="127"/>
      <c r="M48" s="127"/>
      <c r="N48" s="127"/>
      <c r="O48" s="127"/>
      <c r="P48" s="127"/>
      <c r="Q48" s="127"/>
      <c r="R48" s="127"/>
      <c r="S48" s="75"/>
      <c r="T48" s="75"/>
      <c r="U48" s="129"/>
      <c r="V48" s="272"/>
      <c r="W48" s="272"/>
      <c r="X48" s="272"/>
      <c r="Y48" s="130"/>
      <c r="Z48" s="127"/>
      <c r="AA48" s="127"/>
      <c r="AB48" s="127"/>
      <c r="AC48" s="273" t="s">
        <v>33</v>
      </c>
      <c r="AD48" s="273"/>
      <c r="AE48" s="127"/>
      <c r="AF48" s="127"/>
      <c r="AG48" s="127"/>
      <c r="AH48" s="127"/>
      <c r="AI48" s="127"/>
      <c r="AJ48" s="127"/>
      <c r="AK48" s="127"/>
      <c r="AL48" s="127"/>
    </row>
    <row r="49" spans="1:38" ht="13.5" customHeight="1" x14ac:dyDescent="0.25">
      <c r="A49" s="65" t="s">
        <v>289</v>
      </c>
      <c r="B49" s="288" t="s">
        <v>63</v>
      </c>
      <c r="C49" s="289"/>
      <c r="D49" s="290"/>
      <c r="E49" s="62" t="s">
        <v>494</v>
      </c>
      <c r="F49" s="74">
        <v>0.9</v>
      </c>
      <c r="G49" s="63">
        <v>6.39</v>
      </c>
      <c r="H49" s="64">
        <v>5.12</v>
      </c>
      <c r="I49" s="64">
        <v>81.540000000000006</v>
      </c>
      <c r="J49" s="63"/>
      <c r="K49" s="63">
        <v>0.06</v>
      </c>
      <c r="L49" s="63">
        <v>10.72</v>
      </c>
      <c r="M49" s="63"/>
      <c r="N49" s="63">
        <v>0.4</v>
      </c>
      <c r="O49" s="63">
        <v>16.89</v>
      </c>
      <c r="P49" s="63">
        <v>23.69</v>
      </c>
      <c r="Q49" s="64">
        <v>15.88</v>
      </c>
      <c r="R49" s="64">
        <v>1.1399999999999999</v>
      </c>
      <c r="S49" s="75"/>
      <c r="T49" s="75"/>
      <c r="U49" s="177" t="s">
        <v>289</v>
      </c>
      <c r="V49" s="295" t="s">
        <v>63</v>
      </c>
      <c r="W49" s="296"/>
      <c r="X49" s="297"/>
      <c r="Y49" s="79" t="s">
        <v>55</v>
      </c>
      <c r="Z49" s="74">
        <v>0.86</v>
      </c>
      <c r="AA49" s="74">
        <v>6.14</v>
      </c>
      <c r="AB49" s="74">
        <v>4.5599999999999996</v>
      </c>
      <c r="AC49" s="74">
        <v>78.400000000000006</v>
      </c>
      <c r="AD49" s="74"/>
      <c r="AE49" s="74">
        <v>0.06</v>
      </c>
      <c r="AF49" s="74">
        <v>10.31</v>
      </c>
      <c r="AG49" s="74"/>
      <c r="AH49" s="74">
        <v>0.38</v>
      </c>
      <c r="AI49" s="74">
        <v>16.239999999999998</v>
      </c>
      <c r="AJ49" s="74">
        <v>22.78</v>
      </c>
      <c r="AK49" s="74">
        <v>15.27</v>
      </c>
      <c r="AL49" s="74">
        <v>1.1000000000000001</v>
      </c>
    </row>
    <row r="50" spans="1:38" ht="13.5" customHeight="1" x14ac:dyDescent="0.25">
      <c r="A50" s="65" t="s">
        <v>303</v>
      </c>
      <c r="B50" s="269" t="s">
        <v>60</v>
      </c>
      <c r="C50" s="270"/>
      <c r="D50" s="271"/>
      <c r="E50" s="62" t="s">
        <v>491</v>
      </c>
      <c r="F50" s="64">
        <v>2.09</v>
      </c>
      <c r="G50" s="63">
        <v>5.71</v>
      </c>
      <c r="H50" s="64">
        <v>12.68</v>
      </c>
      <c r="I50" s="63">
        <v>120.35</v>
      </c>
      <c r="J50" s="63"/>
      <c r="K50" s="64">
        <v>0.06</v>
      </c>
      <c r="L50" s="64">
        <v>12.39</v>
      </c>
      <c r="M50" s="63"/>
      <c r="N50" s="64">
        <v>0.7</v>
      </c>
      <c r="O50" s="64">
        <v>57.69</v>
      </c>
      <c r="P50" s="64">
        <v>63.34</v>
      </c>
      <c r="Q50" s="63">
        <v>30.31</v>
      </c>
      <c r="R50" s="63">
        <v>1.43</v>
      </c>
      <c r="S50" s="75"/>
      <c r="T50" s="75"/>
      <c r="U50" s="177" t="s">
        <v>303</v>
      </c>
      <c r="V50" s="284" t="s">
        <v>60</v>
      </c>
      <c r="W50" s="285"/>
      <c r="X50" s="286"/>
      <c r="Y50" s="79" t="s">
        <v>61</v>
      </c>
      <c r="Z50" s="74">
        <v>1.8</v>
      </c>
      <c r="AA50" s="74">
        <v>4.92</v>
      </c>
      <c r="AB50" s="74">
        <v>10.93</v>
      </c>
      <c r="AC50" s="74">
        <v>103.75</v>
      </c>
      <c r="AD50" s="74"/>
      <c r="AE50" s="74">
        <v>0.05</v>
      </c>
      <c r="AF50" s="74">
        <v>10.68</v>
      </c>
      <c r="AG50" s="74"/>
      <c r="AH50" s="74">
        <v>0.6</v>
      </c>
      <c r="AI50" s="74">
        <v>49.73</v>
      </c>
      <c r="AJ50" s="74">
        <v>54.6</v>
      </c>
      <c r="AK50" s="74">
        <v>26.13</v>
      </c>
      <c r="AL50" s="74">
        <v>1.23</v>
      </c>
    </row>
    <row r="51" spans="1:38" ht="13.5" customHeight="1" x14ac:dyDescent="0.25">
      <c r="A51" s="65" t="s">
        <v>305</v>
      </c>
      <c r="B51" s="237" t="s">
        <v>306</v>
      </c>
      <c r="C51" s="238"/>
      <c r="D51" s="239"/>
      <c r="E51" s="62" t="s">
        <v>493</v>
      </c>
      <c r="F51" s="64">
        <v>3.8</v>
      </c>
      <c r="G51" s="63">
        <v>11.23</v>
      </c>
      <c r="H51" s="64">
        <v>22.06</v>
      </c>
      <c r="I51" s="64">
        <v>212.4</v>
      </c>
      <c r="J51" s="63"/>
      <c r="K51" s="64">
        <v>0.18</v>
      </c>
      <c r="L51" s="63">
        <v>21.83</v>
      </c>
      <c r="M51" s="64">
        <v>0.06</v>
      </c>
      <c r="N51" s="64">
        <v>1.63</v>
      </c>
      <c r="O51" s="64">
        <v>51.1</v>
      </c>
      <c r="P51" s="63">
        <v>106.76</v>
      </c>
      <c r="Q51" s="64">
        <v>33.61</v>
      </c>
      <c r="R51" s="64">
        <v>1.26</v>
      </c>
      <c r="S51" s="75"/>
      <c r="T51" s="75"/>
      <c r="U51" s="177" t="s">
        <v>372</v>
      </c>
      <c r="V51" s="257" t="s">
        <v>90</v>
      </c>
      <c r="W51" s="258"/>
      <c r="X51" s="259"/>
      <c r="Y51" s="79" t="s">
        <v>52</v>
      </c>
      <c r="Z51" s="74">
        <v>3.76</v>
      </c>
      <c r="AA51" s="73">
        <v>8.44</v>
      </c>
      <c r="AB51" s="74">
        <v>32.65</v>
      </c>
      <c r="AC51" s="74">
        <v>218.95</v>
      </c>
      <c r="AD51" s="73"/>
      <c r="AE51" s="74">
        <v>0.21</v>
      </c>
      <c r="AF51" s="73">
        <v>35.64</v>
      </c>
      <c r="AG51" s="74">
        <v>0.03</v>
      </c>
      <c r="AH51" s="73">
        <v>5.61</v>
      </c>
      <c r="AI51" s="74">
        <v>18.010000000000002</v>
      </c>
      <c r="AJ51" s="73">
        <v>104.98</v>
      </c>
      <c r="AK51" s="74">
        <v>41.23</v>
      </c>
      <c r="AL51" s="74">
        <v>1.62</v>
      </c>
    </row>
    <row r="52" spans="1:38" ht="13.5" customHeight="1" x14ac:dyDescent="0.25">
      <c r="A52" s="65" t="s">
        <v>304</v>
      </c>
      <c r="B52" s="237" t="s">
        <v>247</v>
      </c>
      <c r="C52" s="238"/>
      <c r="D52" s="239"/>
      <c r="E52" s="62" t="s">
        <v>492</v>
      </c>
      <c r="F52" s="64">
        <v>19.14</v>
      </c>
      <c r="G52" s="63">
        <v>10.65</v>
      </c>
      <c r="H52" s="64">
        <v>4.45</v>
      </c>
      <c r="I52" s="64">
        <v>189.28</v>
      </c>
      <c r="J52" s="63"/>
      <c r="K52" s="64">
        <v>0.21</v>
      </c>
      <c r="L52" s="64">
        <v>1.77</v>
      </c>
      <c r="M52" s="64">
        <v>0.02</v>
      </c>
      <c r="N52" s="64">
        <v>2.37</v>
      </c>
      <c r="O52" s="64">
        <v>81</v>
      </c>
      <c r="P52" s="63">
        <v>210.85</v>
      </c>
      <c r="Q52" s="63">
        <v>32.909999999999997</v>
      </c>
      <c r="R52" s="63">
        <v>0.81</v>
      </c>
      <c r="S52" s="75"/>
      <c r="T52" s="75"/>
      <c r="U52" s="177" t="s">
        <v>304</v>
      </c>
      <c r="V52" s="257" t="s">
        <v>247</v>
      </c>
      <c r="W52" s="258"/>
      <c r="X52" s="259"/>
      <c r="Y52" s="79" t="s">
        <v>507</v>
      </c>
      <c r="Z52" s="74">
        <v>17.91</v>
      </c>
      <c r="AA52" s="74">
        <v>9.9700000000000006</v>
      </c>
      <c r="AB52" s="74">
        <v>4.16</v>
      </c>
      <c r="AC52" s="74">
        <v>177.15</v>
      </c>
      <c r="AD52" s="74"/>
      <c r="AE52" s="74">
        <v>0.2</v>
      </c>
      <c r="AF52" s="74">
        <v>1.66</v>
      </c>
      <c r="AG52" s="74">
        <v>0.02</v>
      </c>
      <c r="AH52" s="74">
        <v>2.2200000000000002</v>
      </c>
      <c r="AI52" s="74">
        <v>75.81</v>
      </c>
      <c r="AJ52" s="74">
        <v>197.33</v>
      </c>
      <c r="AK52" s="74">
        <v>30.8</v>
      </c>
      <c r="AL52" s="74">
        <v>0.76</v>
      </c>
    </row>
    <row r="53" spans="1:38" ht="13.5" customHeight="1" x14ac:dyDescent="0.25">
      <c r="A53" s="65" t="s">
        <v>268</v>
      </c>
      <c r="B53" s="237" t="s">
        <v>315</v>
      </c>
      <c r="C53" s="238"/>
      <c r="D53" s="239"/>
      <c r="E53" s="62" t="s">
        <v>56</v>
      </c>
      <c r="F53" s="64">
        <v>1</v>
      </c>
      <c r="G53" s="63"/>
      <c r="H53" s="64">
        <v>20.2</v>
      </c>
      <c r="I53" s="64">
        <v>84.8</v>
      </c>
      <c r="J53" s="63"/>
      <c r="K53" s="64">
        <v>2.1999999999999999E-2</v>
      </c>
      <c r="L53" s="64">
        <v>4</v>
      </c>
      <c r="M53" s="64"/>
      <c r="N53" s="64">
        <v>0.2</v>
      </c>
      <c r="O53" s="64">
        <v>14</v>
      </c>
      <c r="P53" s="64">
        <v>14</v>
      </c>
      <c r="Q53" s="64">
        <v>8</v>
      </c>
      <c r="R53" s="64">
        <v>2.8</v>
      </c>
      <c r="S53" s="75"/>
      <c r="T53" s="75"/>
      <c r="U53" s="177" t="s">
        <v>288</v>
      </c>
      <c r="V53" s="257" t="s">
        <v>364</v>
      </c>
      <c r="W53" s="258"/>
      <c r="X53" s="259"/>
      <c r="Y53" s="79" t="s">
        <v>56</v>
      </c>
      <c r="Z53" s="74">
        <v>0.6</v>
      </c>
      <c r="AA53" s="74">
        <v>0.2</v>
      </c>
      <c r="AB53" s="74">
        <v>30.4</v>
      </c>
      <c r="AC53" s="74">
        <v>125.8</v>
      </c>
      <c r="AD53" s="74"/>
      <c r="AE53" s="74">
        <v>0.02</v>
      </c>
      <c r="AF53" s="74">
        <v>8</v>
      </c>
      <c r="AG53" s="74"/>
      <c r="AH53" s="74">
        <v>0.6</v>
      </c>
      <c r="AI53" s="74">
        <v>20</v>
      </c>
      <c r="AJ53" s="74">
        <v>36</v>
      </c>
      <c r="AK53" s="74">
        <v>14</v>
      </c>
      <c r="AL53" s="74">
        <v>0.6</v>
      </c>
    </row>
    <row r="54" spans="1:38" ht="13.5" customHeight="1" x14ac:dyDescent="0.25">
      <c r="A54" s="65" t="s">
        <v>558</v>
      </c>
      <c r="B54" s="237" t="s">
        <v>44</v>
      </c>
      <c r="C54" s="238"/>
      <c r="D54" s="239"/>
      <c r="E54" s="62" t="s">
        <v>495</v>
      </c>
      <c r="F54" s="82">
        <v>5.29</v>
      </c>
      <c r="G54" s="64">
        <v>0.67</v>
      </c>
      <c r="H54" s="82">
        <v>32.36</v>
      </c>
      <c r="I54" s="82">
        <v>156.65</v>
      </c>
      <c r="J54" s="63"/>
      <c r="K54" s="64">
        <v>0.11</v>
      </c>
      <c r="L54" s="64"/>
      <c r="M54" s="63"/>
      <c r="N54" s="63">
        <v>1.03</v>
      </c>
      <c r="O54" s="64">
        <v>17.420000000000002</v>
      </c>
      <c r="P54" s="63">
        <v>55.61</v>
      </c>
      <c r="Q54" s="64">
        <v>23.45</v>
      </c>
      <c r="R54" s="63">
        <v>1.07</v>
      </c>
      <c r="S54" s="75"/>
      <c r="T54" s="75"/>
      <c r="U54" s="65" t="s">
        <v>558</v>
      </c>
      <c r="V54" s="257" t="s">
        <v>44</v>
      </c>
      <c r="W54" s="258"/>
      <c r="X54" s="259"/>
      <c r="Y54" s="79" t="s">
        <v>59</v>
      </c>
      <c r="Z54" s="184">
        <v>2.37</v>
      </c>
      <c r="AA54" s="74">
        <v>0.3</v>
      </c>
      <c r="AB54" s="184">
        <v>14.49</v>
      </c>
      <c r="AC54" s="184">
        <v>70.14</v>
      </c>
      <c r="AD54" s="73"/>
      <c r="AE54" s="73">
        <v>0.05</v>
      </c>
      <c r="AF54" s="73"/>
      <c r="AG54" s="73"/>
      <c r="AH54" s="73">
        <v>0.46</v>
      </c>
      <c r="AI54" s="74">
        <v>7.8</v>
      </c>
      <c r="AJ54" s="74">
        <v>24.9</v>
      </c>
      <c r="AK54" s="74">
        <v>10.5</v>
      </c>
      <c r="AL54" s="73">
        <v>0.48</v>
      </c>
    </row>
    <row r="55" spans="1:38" ht="13.5" customHeight="1" x14ac:dyDescent="0.25">
      <c r="A55" s="65" t="s">
        <v>558</v>
      </c>
      <c r="B55" s="237" t="s">
        <v>45</v>
      </c>
      <c r="C55" s="238"/>
      <c r="D55" s="239"/>
      <c r="E55" s="62" t="s">
        <v>496</v>
      </c>
      <c r="F55" s="64">
        <v>3.51</v>
      </c>
      <c r="G55" s="64">
        <v>0.54</v>
      </c>
      <c r="H55" s="82">
        <v>21.65</v>
      </c>
      <c r="I55" s="64">
        <v>102.6</v>
      </c>
      <c r="J55" s="64"/>
      <c r="K55" s="64">
        <v>0.04</v>
      </c>
      <c r="L55" s="64"/>
      <c r="M55" s="64"/>
      <c r="N55" s="64">
        <v>0.34</v>
      </c>
      <c r="O55" s="64">
        <v>11.34</v>
      </c>
      <c r="P55" s="64">
        <v>46.98</v>
      </c>
      <c r="Q55" s="64">
        <v>10.26</v>
      </c>
      <c r="R55" s="64">
        <v>1.08</v>
      </c>
      <c r="S55" s="75"/>
      <c r="T55" s="75"/>
      <c r="U55" s="65" t="s">
        <v>558</v>
      </c>
      <c r="V55" s="257" t="s">
        <v>45</v>
      </c>
      <c r="W55" s="258"/>
      <c r="X55" s="259"/>
      <c r="Y55" s="79" t="s">
        <v>510</v>
      </c>
      <c r="Z55" s="74">
        <v>5.98</v>
      </c>
      <c r="AA55" s="74">
        <v>0.92</v>
      </c>
      <c r="AB55" s="74">
        <v>36.89</v>
      </c>
      <c r="AC55" s="74">
        <v>174.8</v>
      </c>
      <c r="AD55" s="74"/>
      <c r="AE55" s="74">
        <v>0.06</v>
      </c>
      <c r="AF55" s="74"/>
      <c r="AG55" s="74"/>
      <c r="AH55" s="74">
        <v>0.57999999999999996</v>
      </c>
      <c r="AI55" s="74">
        <v>19.32</v>
      </c>
      <c r="AJ55" s="74">
        <v>80.040000000000006</v>
      </c>
      <c r="AK55" s="74">
        <v>17.48</v>
      </c>
      <c r="AL55" s="74">
        <v>1.84</v>
      </c>
    </row>
    <row r="56" spans="1:38" ht="13.5" customHeight="1" x14ac:dyDescent="0.25">
      <c r="A56" s="88"/>
      <c r="B56" s="240" t="s">
        <v>34</v>
      </c>
      <c r="C56" s="241"/>
      <c r="D56" s="242"/>
      <c r="E56" s="88"/>
      <c r="F56" s="89">
        <f>SUM(F49:F55)</f>
        <v>35.729999999999997</v>
      </c>
      <c r="G56" s="89">
        <f>SUM(G49:G55)</f>
        <v>35.19</v>
      </c>
      <c r="H56" s="90">
        <f>SUM(H49:H55)</f>
        <v>118.52000000000001</v>
      </c>
      <c r="I56" s="90">
        <f>SUM(I49:I55)</f>
        <v>947.61999999999989</v>
      </c>
      <c r="J56" s="68">
        <v>0.3493</v>
      </c>
      <c r="K56" s="91">
        <f t="shared" ref="K56:R56" si="10">SUM(K49:K55)</f>
        <v>0.68200000000000005</v>
      </c>
      <c r="L56" s="91">
        <f t="shared" si="10"/>
        <v>50.71</v>
      </c>
      <c r="M56" s="92">
        <f t="shared" si="10"/>
        <v>0.08</v>
      </c>
      <c r="N56" s="92">
        <f t="shared" si="10"/>
        <v>6.67</v>
      </c>
      <c r="O56" s="91">
        <f t="shared" si="10"/>
        <v>249.44000000000003</v>
      </c>
      <c r="P56" s="91">
        <f t="shared" si="10"/>
        <v>521.23</v>
      </c>
      <c r="Q56" s="91">
        <f t="shared" si="10"/>
        <v>154.41999999999999</v>
      </c>
      <c r="R56" s="91">
        <f t="shared" si="10"/>
        <v>9.59</v>
      </c>
      <c r="S56" s="75"/>
      <c r="T56" s="75"/>
      <c r="U56" s="88"/>
      <c r="V56" s="240" t="s">
        <v>34</v>
      </c>
      <c r="W56" s="241"/>
      <c r="X56" s="242"/>
      <c r="Y56" s="88"/>
      <c r="Z56" s="89">
        <f>SUM(Z49:Z55)</f>
        <v>33.28</v>
      </c>
      <c r="AA56" s="89">
        <f>SUM(AA49:AA55)</f>
        <v>30.89</v>
      </c>
      <c r="AB56" s="90">
        <f>SUM(AB49:AB55)</f>
        <v>134.07999999999998</v>
      </c>
      <c r="AC56" s="90">
        <f>SUM(AC49:AC55)</f>
        <v>948.99</v>
      </c>
      <c r="AD56" s="68">
        <v>0.3498</v>
      </c>
      <c r="AE56" s="91">
        <f t="shared" ref="AE56:AL56" si="11">SUM(AE49:AE55)</f>
        <v>0.65000000000000013</v>
      </c>
      <c r="AF56" s="91">
        <f t="shared" si="11"/>
        <v>66.289999999999992</v>
      </c>
      <c r="AG56" s="92">
        <f t="shared" si="11"/>
        <v>0.05</v>
      </c>
      <c r="AH56" s="92">
        <f t="shared" si="11"/>
        <v>10.450000000000001</v>
      </c>
      <c r="AI56" s="91">
        <f t="shared" si="11"/>
        <v>206.91000000000003</v>
      </c>
      <c r="AJ56" s="91">
        <f t="shared" si="11"/>
        <v>520.63</v>
      </c>
      <c r="AK56" s="91">
        <f t="shared" si="11"/>
        <v>155.41</v>
      </c>
      <c r="AL56" s="91">
        <f t="shared" si="11"/>
        <v>7.629999999999999</v>
      </c>
    </row>
    <row r="57" spans="1:38" ht="13.5" customHeight="1" thickBot="1" x14ac:dyDescent="0.3">
      <c r="A57" s="93"/>
      <c r="B57" s="263" t="s">
        <v>36</v>
      </c>
      <c r="C57" s="264"/>
      <c r="D57" s="265"/>
      <c r="E57" s="94"/>
      <c r="F57" s="95">
        <f>F47+F56</f>
        <v>63.429999999999993</v>
      </c>
      <c r="G57" s="95">
        <f t="shared" ref="G57:I57" si="12">G47+G56</f>
        <v>64.400000000000006</v>
      </c>
      <c r="H57" s="95">
        <f t="shared" si="12"/>
        <v>196.4</v>
      </c>
      <c r="I57" s="95">
        <f t="shared" si="12"/>
        <v>1629.6999999999998</v>
      </c>
      <c r="J57" s="69">
        <v>0.60070000000000001</v>
      </c>
      <c r="K57" s="110">
        <f>K47+K56</f>
        <v>0.91200000000000003</v>
      </c>
      <c r="L57" s="110">
        <f t="shared" ref="L57:R57" si="13">L47+L56</f>
        <v>78.680000000000007</v>
      </c>
      <c r="M57" s="110">
        <f t="shared" si="13"/>
        <v>0.47000000000000003</v>
      </c>
      <c r="N57" s="110">
        <f t="shared" si="13"/>
        <v>12.600000000000001</v>
      </c>
      <c r="O57" s="110">
        <f t="shared" si="13"/>
        <v>594.29</v>
      </c>
      <c r="P57" s="95">
        <f t="shared" si="13"/>
        <v>1018.46</v>
      </c>
      <c r="Q57" s="110">
        <f t="shared" si="13"/>
        <v>289.16999999999996</v>
      </c>
      <c r="R57" s="110">
        <f t="shared" si="13"/>
        <v>22.919999999999998</v>
      </c>
      <c r="S57" s="75"/>
      <c r="T57" s="75"/>
      <c r="U57" s="93"/>
      <c r="V57" s="263" t="s">
        <v>36</v>
      </c>
      <c r="W57" s="264"/>
      <c r="X57" s="265"/>
      <c r="Y57" s="94"/>
      <c r="Z57" s="95">
        <f>Z47+Z56</f>
        <v>60.980000000000004</v>
      </c>
      <c r="AA57" s="95">
        <f t="shared" ref="AA57:AC57" si="14">AA47+AA56</f>
        <v>60.100000000000009</v>
      </c>
      <c r="AB57" s="95">
        <f t="shared" si="14"/>
        <v>211.95999999999998</v>
      </c>
      <c r="AC57" s="95">
        <f t="shared" si="14"/>
        <v>1631.07</v>
      </c>
      <c r="AD57" s="69">
        <v>0.60119999999999996</v>
      </c>
      <c r="AE57" s="110">
        <f>AE47+AE56</f>
        <v>0.88000000000000012</v>
      </c>
      <c r="AF57" s="110">
        <f t="shared" ref="AF57:AL57" si="15">AF47+AF56</f>
        <v>94.259999999999991</v>
      </c>
      <c r="AG57" s="110">
        <f t="shared" si="15"/>
        <v>0.44</v>
      </c>
      <c r="AH57" s="110">
        <f t="shared" si="15"/>
        <v>16.380000000000003</v>
      </c>
      <c r="AI57" s="110">
        <f t="shared" si="15"/>
        <v>551.76</v>
      </c>
      <c r="AJ57" s="95">
        <f t="shared" si="15"/>
        <v>1017.86</v>
      </c>
      <c r="AK57" s="110">
        <f t="shared" si="15"/>
        <v>290.15999999999997</v>
      </c>
      <c r="AL57" s="110">
        <f t="shared" si="15"/>
        <v>20.959999999999997</v>
      </c>
    </row>
    <row r="58" spans="1:38" ht="12.75" customHeight="1" x14ac:dyDescent="0.25">
      <c r="A58" s="75"/>
      <c r="B58" s="235" t="s">
        <v>50</v>
      </c>
      <c r="C58" s="23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235" t="s">
        <v>50</v>
      </c>
      <c r="W58" s="23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</row>
    <row r="59" spans="1:38" ht="12.75" customHeight="1" x14ac:dyDescent="0.25">
      <c r="A59" s="246" t="s">
        <v>80</v>
      </c>
      <c r="B59" s="246"/>
      <c r="C59" s="75"/>
      <c r="D59" s="75"/>
      <c r="E59" s="75"/>
      <c r="F59" s="75"/>
      <c r="G59" s="75"/>
      <c r="H59" s="75"/>
      <c r="I59" s="247" t="s">
        <v>32</v>
      </c>
      <c r="J59" s="247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246" t="s">
        <v>80</v>
      </c>
      <c r="V59" s="246"/>
      <c r="W59" s="75"/>
      <c r="X59" s="75"/>
      <c r="Y59" s="75"/>
      <c r="Z59" s="75"/>
      <c r="AA59" s="75"/>
      <c r="AB59" s="75"/>
      <c r="AC59" s="247" t="s">
        <v>32</v>
      </c>
      <c r="AD59" s="247"/>
      <c r="AE59" s="75"/>
      <c r="AF59" s="75"/>
      <c r="AG59" s="75"/>
      <c r="AH59" s="75"/>
      <c r="AI59" s="75"/>
      <c r="AJ59" s="75"/>
      <c r="AK59" s="75"/>
      <c r="AL59" s="75"/>
    </row>
    <row r="60" spans="1:38" ht="15.75" customHeight="1" x14ac:dyDescent="0.25">
      <c r="A60" s="248" t="s">
        <v>14</v>
      </c>
      <c r="B60" s="248" t="s">
        <v>15</v>
      </c>
      <c r="C60" s="248"/>
      <c r="D60" s="248"/>
      <c r="E60" s="249" t="s">
        <v>16</v>
      </c>
      <c r="F60" s="251" t="s">
        <v>17</v>
      </c>
      <c r="G60" s="251"/>
      <c r="H60" s="251"/>
      <c r="I60" s="252" t="s">
        <v>21</v>
      </c>
      <c r="J60" s="253" t="s">
        <v>302</v>
      </c>
      <c r="K60" s="252" t="s">
        <v>22</v>
      </c>
      <c r="L60" s="252"/>
      <c r="M60" s="252"/>
      <c r="N60" s="252"/>
      <c r="O60" s="252" t="s">
        <v>23</v>
      </c>
      <c r="P60" s="252"/>
      <c r="Q60" s="252"/>
      <c r="R60" s="252"/>
      <c r="S60" s="75"/>
      <c r="T60" s="75"/>
      <c r="U60" s="248" t="s">
        <v>14</v>
      </c>
      <c r="V60" s="248" t="s">
        <v>15</v>
      </c>
      <c r="W60" s="248"/>
      <c r="X60" s="248"/>
      <c r="Y60" s="249" t="s">
        <v>16</v>
      </c>
      <c r="Z60" s="251" t="s">
        <v>17</v>
      </c>
      <c r="AA60" s="251"/>
      <c r="AB60" s="251"/>
      <c r="AC60" s="252" t="s">
        <v>21</v>
      </c>
      <c r="AD60" s="253" t="s">
        <v>302</v>
      </c>
      <c r="AE60" s="252" t="s">
        <v>22</v>
      </c>
      <c r="AF60" s="252"/>
      <c r="AG60" s="252"/>
      <c r="AH60" s="252"/>
      <c r="AI60" s="252" t="s">
        <v>23</v>
      </c>
      <c r="AJ60" s="252"/>
      <c r="AK60" s="252"/>
      <c r="AL60" s="252"/>
    </row>
    <row r="61" spans="1:38" x14ac:dyDescent="0.25">
      <c r="A61" s="248"/>
      <c r="B61" s="248"/>
      <c r="C61" s="248"/>
      <c r="D61" s="248"/>
      <c r="E61" s="250"/>
      <c r="F61" s="66" t="s">
        <v>18</v>
      </c>
      <c r="G61" s="66" t="s">
        <v>19</v>
      </c>
      <c r="H61" s="66" t="s">
        <v>20</v>
      </c>
      <c r="I61" s="252"/>
      <c r="J61" s="254"/>
      <c r="K61" s="67" t="s">
        <v>24</v>
      </c>
      <c r="L61" s="67" t="s">
        <v>25</v>
      </c>
      <c r="M61" s="67" t="s">
        <v>26</v>
      </c>
      <c r="N61" s="67" t="s">
        <v>27</v>
      </c>
      <c r="O61" s="67" t="s">
        <v>28</v>
      </c>
      <c r="P61" s="67" t="s">
        <v>29</v>
      </c>
      <c r="Q61" s="67" t="s">
        <v>30</v>
      </c>
      <c r="R61" s="67" t="s">
        <v>31</v>
      </c>
      <c r="S61" s="75"/>
      <c r="T61" s="75"/>
      <c r="U61" s="248"/>
      <c r="V61" s="248"/>
      <c r="W61" s="248"/>
      <c r="X61" s="248"/>
      <c r="Y61" s="250"/>
      <c r="Z61" s="66" t="s">
        <v>18</v>
      </c>
      <c r="AA61" s="66" t="s">
        <v>19</v>
      </c>
      <c r="AB61" s="66" t="s">
        <v>20</v>
      </c>
      <c r="AC61" s="252"/>
      <c r="AD61" s="254"/>
      <c r="AE61" s="67" t="s">
        <v>24</v>
      </c>
      <c r="AF61" s="67" t="s">
        <v>25</v>
      </c>
      <c r="AG61" s="67" t="s">
        <v>26</v>
      </c>
      <c r="AH61" s="67" t="s">
        <v>27</v>
      </c>
      <c r="AI61" s="67" t="s">
        <v>28</v>
      </c>
      <c r="AJ61" s="67" t="s">
        <v>29</v>
      </c>
      <c r="AK61" s="67" t="s">
        <v>30</v>
      </c>
      <c r="AL61" s="67" t="s">
        <v>31</v>
      </c>
    </row>
    <row r="62" spans="1:38" ht="13.5" customHeight="1" x14ac:dyDescent="0.25">
      <c r="A62" s="65" t="s">
        <v>259</v>
      </c>
      <c r="B62" s="267" t="s">
        <v>69</v>
      </c>
      <c r="C62" s="267"/>
      <c r="D62" s="267"/>
      <c r="E62" s="62" t="s">
        <v>52</v>
      </c>
      <c r="F62" s="63">
        <v>4.72</v>
      </c>
      <c r="G62" s="63">
        <v>5.81</v>
      </c>
      <c r="H62" s="64">
        <v>24.21</v>
      </c>
      <c r="I62" s="63">
        <v>156.88999999999999</v>
      </c>
      <c r="J62" s="64"/>
      <c r="K62" s="64">
        <v>0.127</v>
      </c>
      <c r="L62" s="64">
        <v>105.08</v>
      </c>
      <c r="M62" s="64"/>
      <c r="N62" s="64">
        <v>6.39</v>
      </c>
      <c r="O62" s="64">
        <v>109.93</v>
      </c>
      <c r="P62" s="64">
        <v>84.13</v>
      </c>
      <c r="Q62" s="64">
        <v>36.46</v>
      </c>
      <c r="R62" s="64">
        <v>2.4700000000000002</v>
      </c>
      <c r="S62" s="75"/>
      <c r="T62" s="75"/>
      <c r="U62" s="65" t="s">
        <v>259</v>
      </c>
      <c r="V62" s="267" t="s">
        <v>69</v>
      </c>
      <c r="W62" s="267"/>
      <c r="X62" s="267"/>
      <c r="Y62" s="62" t="s">
        <v>52</v>
      </c>
      <c r="Z62" s="63">
        <v>4.72</v>
      </c>
      <c r="AA62" s="63">
        <v>5.81</v>
      </c>
      <c r="AB62" s="64">
        <v>24.21</v>
      </c>
      <c r="AC62" s="63">
        <v>156.88999999999999</v>
      </c>
      <c r="AD62" s="64"/>
      <c r="AE62" s="64">
        <v>0.127</v>
      </c>
      <c r="AF62" s="64">
        <v>105.08</v>
      </c>
      <c r="AG62" s="64"/>
      <c r="AH62" s="64">
        <v>6.39</v>
      </c>
      <c r="AI62" s="64">
        <v>109.93</v>
      </c>
      <c r="AJ62" s="64">
        <v>84.13</v>
      </c>
      <c r="AK62" s="64">
        <v>36.46</v>
      </c>
      <c r="AL62" s="64">
        <v>2.4700000000000002</v>
      </c>
    </row>
    <row r="63" spans="1:38" ht="13.5" customHeight="1" x14ac:dyDescent="0.25">
      <c r="A63" s="177" t="s">
        <v>260</v>
      </c>
      <c r="B63" s="268" t="s">
        <v>66</v>
      </c>
      <c r="C63" s="268"/>
      <c r="D63" s="268"/>
      <c r="E63" s="79" t="s">
        <v>55</v>
      </c>
      <c r="F63" s="74">
        <v>9.4600000000000009</v>
      </c>
      <c r="G63" s="74">
        <v>22.91</v>
      </c>
      <c r="H63" s="74">
        <v>2.2400000000000002</v>
      </c>
      <c r="I63" s="74">
        <v>256.74</v>
      </c>
      <c r="J63" s="74"/>
      <c r="K63" s="196">
        <v>2E-3</v>
      </c>
      <c r="L63" s="74"/>
      <c r="M63" s="74">
        <v>0.03</v>
      </c>
      <c r="N63" s="74">
        <v>0.01</v>
      </c>
      <c r="O63" s="74">
        <v>30.68</v>
      </c>
      <c r="P63" s="74">
        <v>162.4</v>
      </c>
      <c r="Q63" s="74">
        <v>20.21</v>
      </c>
      <c r="R63" s="74">
        <v>1.57</v>
      </c>
      <c r="S63" s="75"/>
      <c r="T63" s="75"/>
      <c r="U63" s="177" t="s">
        <v>260</v>
      </c>
      <c r="V63" s="268" t="s">
        <v>66</v>
      </c>
      <c r="W63" s="268"/>
      <c r="X63" s="268"/>
      <c r="Y63" s="79" t="s">
        <v>55</v>
      </c>
      <c r="Z63" s="74">
        <v>9.4600000000000009</v>
      </c>
      <c r="AA63" s="74">
        <v>22.91</v>
      </c>
      <c r="AB63" s="74">
        <v>2.2400000000000002</v>
      </c>
      <c r="AC63" s="74">
        <v>256.74</v>
      </c>
      <c r="AD63" s="74"/>
      <c r="AE63" s="196">
        <v>2E-3</v>
      </c>
      <c r="AF63" s="74"/>
      <c r="AG63" s="74">
        <v>0.03</v>
      </c>
      <c r="AH63" s="74">
        <v>0.01</v>
      </c>
      <c r="AI63" s="74">
        <v>30.68</v>
      </c>
      <c r="AJ63" s="74">
        <v>162.4</v>
      </c>
      <c r="AK63" s="74">
        <v>20.21</v>
      </c>
      <c r="AL63" s="74">
        <v>1.57</v>
      </c>
    </row>
    <row r="64" spans="1:38" ht="13.5" customHeight="1" x14ac:dyDescent="0.25">
      <c r="A64" s="65" t="s">
        <v>273</v>
      </c>
      <c r="B64" s="268" t="s">
        <v>106</v>
      </c>
      <c r="C64" s="268"/>
      <c r="D64" s="268"/>
      <c r="E64" s="79">
        <v>200</v>
      </c>
      <c r="F64" s="74">
        <v>7.0000000000000007E-2</v>
      </c>
      <c r="G64" s="74">
        <v>0.01</v>
      </c>
      <c r="H64" s="74">
        <v>15.31</v>
      </c>
      <c r="I64" s="74">
        <v>61.62</v>
      </c>
      <c r="J64" s="74"/>
      <c r="K64" s="196">
        <v>3.0000000000000001E-3</v>
      </c>
      <c r="L64" s="74">
        <v>2.8</v>
      </c>
      <c r="M64" s="74"/>
      <c r="N64" s="74">
        <v>7.0000000000000007E-2</v>
      </c>
      <c r="O64" s="74">
        <v>3.1</v>
      </c>
      <c r="P64" s="74">
        <v>1.54</v>
      </c>
      <c r="Q64" s="74">
        <v>0.84</v>
      </c>
      <c r="R64" s="74">
        <v>0.1</v>
      </c>
      <c r="S64" s="75"/>
      <c r="T64" s="75"/>
      <c r="U64" s="177" t="s">
        <v>273</v>
      </c>
      <c r="V64" s="268" t="s">
        <v>106</v>
      </c>
      <c r="W64" s="268"/>
      <c r="X64" s="268"/>
      <c r="Y64" s="79">
        <v>200</v>
      </c>
      <c r="Z64" s="74">
        <v>7.0000000000000007E-2</v>
      </c>
      <c r="AA64" s="74">
        <v>0.01</v>
      </c>
      <c r="AB64" s="74">
        <v>15.31</v>
      </c>
      <c r="AC64" s="74">
        <v>61.62</v>
      </c>
      <c r="AD64" s="74"/>
      <c r="AE64" s="196">
        <v>3.0000000000000001E-3</v>
      </c>
      <c r="AF64" s="74">
        <v>2.8</v>
      </c>
      <c r="AG64" s="74"/>
      <c r="AH64" s="74">
        <v>7.0000000000000007E-2</v>
      </c>
      <c r="AI64" s="74">
        <v>3.1</v>
      </c>
      <c r="AJ64" s="74">
        <v>1.54</v>
      </c>
      <c r="AK64" s="74">
        <v>0.84</v>
      </c>
      <c r="AL64" s="74">
        <v>0.1</v>
      </c>
    </row>
    <row r="65" spans="1:38" ht="13.5" customHeight="1" x14ac:dyDescent="0.25">
      <c r="A65" s="65" t="s">
        <v>558</v>
      </c>
      <c r="B65" s="268" t="s">
        <v>39</v>
      </c>
      <c r="C65" s="268"/>
      <c r="D65" s="268"/>
      <c r="E65" s="79" t="s">
        <v>120</v>
      </c>
      <c r="F65" s="74">
        <v>3.7</v>
      </c>
      <c r="G65" s="74">
        <v>1.45</v>
      </c>
      <c r="H65" s="74">
        <v>25.7</v>
      </c>
      <c r="I65" s="74">
        <v>125</v>
      </c>
      <c r="J65" s="74"/>
      <c r="K65" s="74">
        <v>0.08</v>
      </c>
      <c r="L65" s="74"/>
      <c r="M65" s="74"/>
      <c r="N65" s="74">
        <v>0.76</v>
      </c>
      <c r="O65" s="74">
        <v>12.5</v>
      </c>
      <c r="P65" s="74">
        <v>41</v>
      </c>
      <c r="Q65" s="74">
        <v>16.5</v>
      </c>
      <c r="R65" s="74">
        <v>0.75</v>
      </c>
      <c r="S65" s="75"/>
      <c r="T65" s="75"/>
      <c r="U65" s="65" t="s">
        <v>558</v>
      </c>
      <c r="V65" s="268" t="s">
        <v>39</v>
      </c>
      <c r="W65" s="268"/>
      <c r="X65" s="268"/>
      <c r="Y65" s="79" t="s">
        <v>120</v>
      </c>
      <c r="Z65" s="74">
        <v>3.7</v>
      </c>
      <c r="AA65" s="74">
        <v>1.45</v>
      </c>
      <c r="AB65" s="74">
        <v>25.7</v>
      </c>
      <c r="AC65" s="74">
        <v>125</v>
      </c>
      <c r="AD65" s="74"/>
      <c r="AE65" s="74">
        <v>0.08</v>
      </c>
      <c r="AF65" s="74"/>
      <c r="AG65" s="74"/>
      <c r="AH65" s="74">
        <v>0.76</v>
      </c>
      <c r="AI65" s="74">
        <v>12.5</v>
      </c>
      <c r="AJ65" s="74">
        <v>41</v>
      </c>
      <c r="AK65" s="74">
        <v>16.5</v>
      </c>
      <c r="AL65" s="74">
        <v>0.75</v>
      </c>
    </row>
    <row r="66" spans="1:38" ht="13.5" customHeight="1" x14ac:dyDescent="0.25">
      <c r="A66" s="65" t="s">
        <v>261</v>
      </c>
      <c r="B66" s="267" t="s">
        <v>68</v>
      </c>
      <c r="C66" s="267"/>
      <c r="D66" s="267"/>
      <c r="E66" s="62" t="s">
        <v>56</v>
      </c>
      <c r="F66" s="64">
        <v>0.8</v>
      </c>
      <c r="G66" s="64">
        <v>0.8</v>
      </c>
      <c r="H66" s="64">
        <v>19.600000000000001</v>
      </c>
      <c r="I66" s="64">
        <v>94</v>
      </c>
      <c r="J66" s="64"/>
      <c r="K66" s="64">
        <v>0.06</v>
      </c>
      <c r="L66" s="64">
        <v>20</v>
      </c>
      <c r="M66" s="64"/>
      <c r="N66" s="64">
        <v>0.6</v>
      </c>
      <c r="O66" s="64">
        <v>32</v>
      </c>
      <c r="P66" s="64">
        <v>22</v>
      </c>
      <c r="Q66" s="64">
        <v>18</v>
      </c>
      <c r="R66" s="64">
        <v>4.4000000000000004</v>
      </c>
      <c r="S66" s="75"/>
      <c r="T66" s="75"/>
      <c r="U66" s="65" t="s">
        <v>261</v>
      </c>
      <c r="V66" s="267" t="s">
        <v>68</v>
      </c>
      <c r="W66" s="267"/>
      <c r="X66" s="267"/>
      <c r="Y66" s="62" t="s">
        <v>56</v>
      </c>
      <c r="Z66" s="64">
        <v>0.8</v>
      </c>
      <c r="AA66" s="64">
        <v>0.8</v>
      </c>
      <c r="AB66" s="64">
        <v>19.600000000000001</v>
      </c>
      <c r="AC66" s="64">
        <v>94</v>
      </c>
      <c r="AD66" s="64"/>
      <c r="AE66" s="64">
        <v>0.06</v>
      </c>
      <c r="AF66" s="64">
        <v>20</v>
      </c>
      <c r="AG66" s="64"/>
      <c r="AH66" s="64">
        <v>0.6</v>
      </c>
      <c r="AI66" s="64">
        <v>32</v>
      </c>
      <c r="AJ66" s="64">
        <v>22</v>
      </c>
      <c r="AK66" s="64">
        <v>18</v>
      </c>
      <c r="AL66" s="64">
        <v>4.4000000000000004</v>
      </c>
    </row>
    <row r="67" spans="1:38" ht="13.5" customHeight="1" x14ac:dyDescent="0.25">
      <c r="A67" s="65"/>
      <c r="B67" s="260" t="s">
        <v>35</v>
      </c>
      <c r="C67" s="261"/>
      <c r="D67" s="262"/>
      <c r="E67" s="62"/>
      <c r="F67" s="84">
        <f>SUM(F62:F66)</f>
        <v>18.75</v>
      </c>
      <c r="G67" s="84">
        <f>SUM(G62:G66)</f>
        <v>30.98</v>
      </c>
      <c r="H67" s="84">
        <f>SUM(H62:H66)</f>
        <v>87.06</v>
      </c>
      <c r="I67" s="84">
        <f>SUM(I62:I66)</f>
        <v>694.25</v>
      </c>
      <c r="J67" s="70">
        <v>0.25590000000000002</v>
      </c>
      <c r="K67" s="85">
        <f t="shared" ref="K67:R67" si="16">SUM(K62:K66)</f>
        <v>0.27200000000000002</v>
      </c>
      <c r="L67" s="85">
        <f t="shared" si="16"/>
        <v>127.88</v>
      </c>
      <c r="M67" s="85">
        <f t="shared" si="16"/>
        <v>0.03</v>
      </c>
      <c r="N67" s="85">
        <f t="shared" si="16"/>
        <v>7.8299999999999992</v>
      </c>
      <c r="O67" s="85">
        <f t="shared" si="16"/>
        <v>188.21</v>
      </c>
      <c r="P67" s="85">
        <f t="shared" si="16"/>
        <v>311.07</v>
      </c>
      <c r="Q67" s="85">
        <f t="shared" si="16"/>
        <v>92.01</v>
      </c>
      <c r="R67" s="85">
        <f t="shared" si="16"/>
        <v>9.2899999999999991</v>
      </c>
      <c r="S67" s="75"/>
      <c r="T67" s="75"/>
      <c r="U67" s="65"/>
      <c r="V67" s="260" t="s">
        <v>35</v>
      </c>
      <c r="W67" s="261"/>
      <c r="X67" s="262"/>
      <c r="Y67" s="62"/>
      <c r="Z67" s="84">
        <f>SUM(Z62:Z66)</f>
        <v>18.75</v>
      </c>
      <c r="AA67" s="84">
        <f>SUM(AA62:AA66)</f>
        <v>30.98</v>
      </c>
      <c r="AB67" s="84">
        <f>SUM(AB62:AB66)</f>
        <v>87.06</v>
      </c>
      <c r="AC67" s="84">
        <f>SUM(AC62:AC66)</f>
        <v>694.25</v>
      </c>
      <c r="AD67" s="70">
        <v>0.25590000000000002</v>
      </c>
      <c r="AE67" s="85">
        <f t="shared" ref="AE67:AL67" si="17">SUM(AE62:AE66)</f>
        <v>0.27200000000000002</v>
      </c>
      <c r="AF67" s="85">
        <f t="shared" si="17"/>
        <v>127.88</v>
      </c>
      <c r="AG67" s="85">
        <f t="shared" si="17"/>
        <v>0.03</v>
      </c>
      <c r="AH67" s="85">
        <f t="shared" si="17"/>
        <v>7.8299999999999992</v>
      </c>
      <c r="AI67" s="85">
        <f t="shared" si="17"/>
        <v>188.21</v>
      </c>
      <c r="AJ67" s="85">
        <f t="shared" si="17"/>
        <v>311.07</v>
      </c>
      <c r="AK67" s="85">
        <f t="shared" si="17"/>
        <v>92.01</v>
      </c>
      <c r="AL67" s="85">
        <f t="shared" si="17"/>
        <v>9.2899999999999991</v>
      </c>
    </row>
    <row r="68" spans="1:38" ht="13.5" customHeight="1" x14ac:dyDescent="0.25">
      <c r="A68" s="129"/>
      <c r="B68" s="272"/>
      <c r="C68" s="272"/>
      <c r="D68" s="272"/>
      <c r="E68" s="130"/>
      <c r="F68" s="127"/>
      <c r="G68" s="127"/>
      <c r="H68" s="127"/>
      <c r="I68" s="273" t="s">
        <v>33</v>
      </c>
      <c r="J68" s="273"/>
      <c r="K68" s="127"/>
      <c r="L68" s="127"/>
      <c r="M68" s="127"/>
      <c r="N68" s="127"/>
      <c r="O68" s="127"/>
      <c r="P68" s="127"/>
      <c r="Q68" s="127"/>
      <c r="R68" s="127"/>
      <c r="S68" s="75"/>
      <c r="T68" s="75"/>
      <c r="U68" s="65"/>
      <c r="V68" s="272"/>
      <c r="W68" s="272"/>
      <c r="X68" s="272"/>
      <c r="Y68" s="130"/>
      <c r="Z68" s="127"/>
      <c r="AA68" s="127"/>
      <c r="AB68" s="127"/>
      <c r="AC68" s="273" t="s">
        <v>33</v>
      </c>
      <c r="AD68" s="273"/>
      <c r="AE68" s="127"/>
      <c r="AF68" s="127"/>
      <c r="AG68" s="127"/>
      <c r="AH68" s="127"/>
      <c r="AI68" s="127"/>
      <c r="AJ68" s="127"/>
      <c r="AK68" s="127"/>
      <c r="AL68" s="127"/>
    </row>
    <row r="69" spans="1:38" ht="13.5" customHeight="1" x14ac:dyDescent="0.25">
      <c r="A69" s="65" t="s">
        <v>262</v>
      </c>
      <c r="B69" s="237" t="s">
        <v>73</v>
      </c>
      <c r="C69" s="238"/>
      <c r="D69" s="239"/>
      <c r="E69" s="62" t="s">
        <v>55</v>
      </c>
      <c r="F69" s="63">
        <v>1.26</v>
      </c>
      <c r="G69" s="63">
        <v>10.14</v>
      </c>
      <c r="H69" s="64">
        <v>8.32</v>
      </c>
      <c r="I69" s="63">
        <v>129.26</v>
      </c>
      <c r="J69" s="63"/>
      <c r="K69" s="64">
        <v>4.5999999999999999E-2</v>
      </c>
      <c r="L69" s="64">
        <v>7.9</v>
      </c>
      <c r="M69" s="63"/>
      <c r="N69" s="63">
        <v>6.84</v>
      </c>
      <c r="O69" s="64">
        <v>25</v>
      </c>
      <c r="P69" s="63">
        <v>39.409999999999997</v>
      </c>
      <c r="Q69" s="64">
        <v>17.41</v>
      </c>
      <c r="R69" s="63">
        <v>1.01</v>
      </c>
      <c r="S69" s="75"/>
      <c r="T69" s="75"/>
      <c r="U69" s="65" t="s">
        <v>505</v>
      </c>
      <c r="V69" s="237" t="s">
        <v>506</v>
      </c>
      <c r="W69" s="238"/>
      <c r="X69" s="239"/>
      <c r="Y69" s="62" t="s">
        <v>55</v>
      </c>
      <c r="Z69" s="63">
        <v>1.73</v>
      </c>
      <c r="AA69" s="63">
        <v>7.14</v>
      </c>
      <c r="AB69" s="64">
        <v>6.01</v>
      </c>
      <c r="AC69" s="64">
        <v>95.2</v>
      </c>
      <c r="AD69" s="63"/>
      <c r="AE69" s="64">
        <v>0.06</v>
      </c>
      <c r="AF69" s="64">
        <v>8.9</v>
      </c>
      <c r="AG69" s="63"/>
      <c r="AH69" s="63">
        <v>0.48</v>
      </c>
      <c r="AI69" s="64">
        <v>41.26</v>
      </c>
      <c r="AJ69" s="63">
        <v>43.49</v>
      </c>
      <c r="AK69" s="64">
        <v>21.45</v>
      </c>
      <c r="AL69" s="63">
        <v>0.91</v>
      </c>
    </row>
    <row r="70" spans="1:38" ht="13.5" customHeight="1" x14ac:dyDescent="0.25">
      <c r="A70" s="65" t="s">
        <v>263</v>
      </c>
      <c r="B70" s="237" t="s">
        <v>70</v>
      </c>
      <c r="C70" s="238"/>
      <c r="D70" s="239"/>
      <c r="E70" s="62" t="s">
        <v>61</v>
      </c>
      <c r="F70" s="63">
        <v>2.34</v>
      </c>
      <c r="G70" s="63">
        <v>3.89</v>
      </c>
      <c r="H70" s="64">
        <v>13.61</v>
      </c>
      <c r="I70" s="63">
        <v>98.79</v>
      </c>
      <c r="J70" s="63"/>
      <c r="K70" s="63">
        <v>0.25</v>
      </c>
      <c r="L70" s="63">
        <v>15.25</v>
      </c>
      <c r="M70" s="64">
        <v>0.02</v>
      </c>
      <c r="N70" s="63">
        <v>3.97</v>
      </c>
      <c r="O70" s="64">
        <v>37.25</v>
      </c>
      <c r="P70" s="63">
        <v>88.88</v>
      </c>
      <c r="Q70" s="63">
        <v>36.58</v>
      </c>
      <c r="R70" s="63">
        <v>2.11</v>
      </c>
      <c r="S70" s="75"/>
      <c r="T70" s="75"/>
      <c r="U70" s="65" t="s">
        <v>263</v>
      </c>
      <c r="V70" s="237" t="s">
        <v>70</v>
      </c>
      <c r="W70" s="238"/>
      <c r="X70" s="239"/>
      <c r="Y70" s="62" t="s">
        <v>61</v>
      </c>
      <c r="Z70" s="63">
        <v>2.34</v>
      </c>
      <c r="AA70" s="63">
        <v>3.89</v>
      </c>
      <c r="AB70" s="64">
        <v>13.61</v>
      </c>
      <c r="AC70" s="63">
        <v>98.79</v>
      </c>
      <c r="AD70" s="63"/>
      <c r="AE70" s="63">
        <v>0.25</v>
      </c>
      <c r="AF70" s="63">
        <v>15.25</v>
      </c>
      <c r="AG70" s="64">
        <v>0.02</v>
      </c>
      <c r="AH70" s="63">
        <v>3.97</v>
      </c>
      <c r="AI70" s="64">
        <v>37.25</v>
      </c>
      <c r="AJ70" s="63">
        <v>88.88</v>
      </c>
      <c r="AK70" s="63">
        <v>36.58</v>
      </c>
      <c r="AL70" s="63">
        <v>2.11</v>
      </c>
    </row>
    <row r="71" spans="1:38" ht="13.5" customHeight="1" x14ac:dyDescent="0.25">
      <c r="A71" s="65" t="s">
        <v>264</v>
      </c>
      <c r="B71" s="237" t="s">
        <v>71</v>
      </c>
      <c r="C71" s="238"/>
      <c r="D71" s="239"/>
      <c r="E71" s="62" t="s">
        <v>55</v>
      </c>
      <c r="F71" s="63">
        <v>17.04</v>
      </c>
      <c r="G71" s="63">
        <v>19.350000000000001</v>
      </c>
      <c r="H71" s="64">
        <v>7.88</v>
      </c>
      <c r="I71" s="63">
        <v>273.76</v>
      </c>
      <c r="J71" s="63"/>
      <c r="K71" s="64">
        <v>6.9000000000000006E-2</v>
      </c>
      <c r="L71" s="63"/>
      <c r="M71" s="64">
        <v>0.104</v>
      </c>
      <c r="N71" s="64">
        <v>3.6</v>
      </c>
      <c r="O71" s="64">
        <v>18.64</v>
      </c>
      <c r="P71" s="63">
        <v>211.06</v>
      </c>
      <c r="Q71" s="64">
        <v>25.88</v>
      </c>
      <c r="R71" s="64">
        <v>2.81</v>
      </c>
      <c r="S71" s="75"/>
      <c r="T71" s="75"/>
      <c r="U71" s="65" t="s">
        <v>264</v>
      </c>
      <c r="V71" s="237" t="s">
        <v>71</v>
      </c>
      <c r="W71" s="238"/>
      <c r="X71" s="239"/>
      <c r="Y71" s="62" t="s">
        <v>55</v>
      </c>
      <c r="Z71" s="63">
        <v>17.04</v>
      </c>
      <c r="AA71" s="63">
        <v>19.350000000000001</v>
      </c>
      <c r="AB71" s="64">
        <v>7.88</v>
      </c>
      <c r="AC71" s="63">
        <v>273.76</v>
      </c>
      <c r="AD71" s="63"/>
      <c r="AE71" s="64">
        <v>6.9000000000000006E-2</v>
      </c>
      <c r="AF71" s="63"/>
      <c r="AG71" s="64">
        <v>0.104</v>
      </c>
      <c r="AH71" s="64">
        <v>3.6</v>
      </c>
      <c r="AI71" s="64">
        <v>18.64</v>
      </c>
      <c r="AJ71" s="63">
        <v>211.06</v>
      </c>
      <c r="AK71" s="64">
        <v>25.88</v>
      </c>
      <c r="AL71" s="64">
        <v>2.81</v>
      </c>
    </row>
    <row r="72" spans="1:38" ht="13.5" customHeight="1" x14ac:dyDescent="0.25">
      <c r="A72" s="65" t="s">
        <v>265</v>
      </c>
      <c r="B72" s="237" t="s">
        <v>65</v>
      </c>
      <c r="C72" s="238"/>
      <c r="D72" s="239"/>
      <c r="E72" s="62" t="s">
        <v>52</v>
      </c>
      <c r="F72" s="63">
        <v>10.48</v>
      </c>
      <c r="G72" s="63">
        <v>6.52</v>
      </c>
      <c r="H72" s="64">
        <v>54</v>
      </c>
      <c r="I72" s="63">
        <v>316.57</v>
      </c>
      <c r="J72" s="63"/>
      <c r="K72" s="63">
        <v>0.44</v>
      </c>
      <c r="L72" s="63"/>
      <c r="M72" s="64">
        <v>0.03</v>
      </c>
      <c r="N72" s="64">
        <v>8.9</v>
      </c>
      <c r="O72" s="64">
        <v>58.15</v>
      </c>
      <c r="P72" s="63">
        <v>248.36</v>
      </c>
      <c r="Q72" s="63">
        <v>81.38</v>
      </c>
      <c r="R72" s="63">
        <v>6.64</v>
      </c>
      <c r="S72" s="75"/>
      <c r="T72" s="75"/>
      <c r="U72" s="65" t="s">
        <v>265</v>
      </c>
      <c r="V72" s="237" t="s">
        <v>65</v>
      </c>
      <c r="W72" s="238"/>
      <c r="X72" s="239"/>
      <c r="Y72" s="62" t="s">
        <v>56</v>
      </c>
      <c r="Z72" s="63">
        <v>11.64</v>
      </c>
      <c r="AA72" s="63">
        <v>7.24</v>
      </c>
      <c r="AB72" s="64">
        <v>60</v>
      </c>
      <c r="AC72" s="63">
        <v>351.71</v>
      </c>
      <c r="AD72" s="63"/>
      <c r="AE72" s="63">
        <v>0.49</v>
      </c>
      <c r="AF72" s="63"/>
      <c r="AG72" s="64">
        <v>0.03</v>
      </c>
      <c r="AH72" s="64">
        <v>9.89</v>
      </c>
      <c r="AI72" s="64">
        <v>64.61</v>
      </c>
      <c r="AJ72" s="63">
        <v>275.95999999999998</v>
      </c>
      <c r="AK72" s="63">
        <v>90.42</v>
      </c>
      <c r="AL72" s="63">
        <v>7.38</v>
      </c>
    </row>
    <row r="73" spans="1:38" ht="13.5" customHeight="1" x14ac:dyDescent="0.25">
      <c r="A73" s="65" t="s">
        <v>266</v>
      </c>
      <c r="B73" s="237" t="s">
        <v>72</v>
      </c>
      <c r="C73" s="238"/>
      <c r="D73" s="239"/>
      <c r="E73" s="62" t="s">
        <v>56</v>
      </c>
      <c r="F73" s="64">
        <v>0.68</v>
      </c>
      <c r="G73" s="64"/>
      <c r="H73" s="63">
        <v>21.01</v>
      </c>
      <c r="I73" s="64">
        <v>46.87</v>
      </c>
      <c r="J73" s="63"/>
      <c r="K73" s="64">
        <v>0.01</v>
      </c>
      <c r="L73" s="64">
        <v>94</v>
      </c>
      <c r="M73" s="63"/>
      <c r="N73" s="63">
        <v>0.34</v>
      </c>
      <c r="O73" s="64">
        <v>5.5</v>
      </c>
      <c r="P73" s="64">
        <v>1.6</v>
      </c>
      <c r="Q73" s="64">
        <v>1.6</v>
      </c>
      <c r="R73" s="63">
        <v>2.36</v>
      </c>
      <c r="S73" s="75"/>
      <c r="T73" s="75"/>
      <c r="U73" s="65" t="s">
        <v>266</v>
      </c>
      <c r="V73" s="237" t="s">
        <v>72</v>
      </c>
      <c r="W73" s="238"/>
      <c r="X73" s="239"/>
      <c r="Y73" s="62" t="s">
        <v>56</v>
      </c>
      <c r="Z73" s="64">
        <v>0.68</v>
      </c>
      <c r="AA73" s="64"/>
      <c r="AB73" s="63">
        <v>21.01</v>
      </c>
      <c r="AC73" s="64">
        <v>46.87</v>
      </c>
      <c r="AD73" s="63"/>
      <c r="AE73" s="64">
        <v>0.01</v>
      </c>
      <c r="AF73" s="64">
        <v>94</v>
      </c>
      <c r="AG73" s="63"/>
      <c r="AH73" s="63">
        <v>0.34</v>
      </c>
      <c r="AI73" s="64">
        <v>5.5</v>
      </c>
      <c r="AJ73" s="64">
        <v>1.6</v>
      </c>
      <c r="AK73" s="64">
        <v>1.6</v>
      </c>
      <c r="AL73" s="63">
        <v>2.36</v>
      </c>
    </row>
    <row r="74" spans="1:38" ht="13.5" customHeight="1" x14ac:dyDescent="0.25">
      <c r="A74" s="65" t="s">
        <v>558</v>
      </c>
      <c r="B74" s="237" t="s">
        <v>45</v>
      </c>
      <c r="C74" s="238"/>
      <c r="D74" s="239"/>
      <c r="E74" s="62" t="s">
        <v>120</v>
      </c>
      <c r="F74" s="64">
        <v>3.25</v>
      </c>
      <c r="G74" s="64">
        <v>0.5</v>
      </c>
      <c r="H74" s="82">
        <v>20.05</v>
      </c>
      <c r="I74" s="64">
        <v>95</v>
      </c>
      <c r="J74" s="64"/>
      <c r="K74" s="64">
        <v>0.03</v>
      </c>
      <c r="L74" s="64"/>
      <c r="M74" s="64"/>
      <c r="N74" s="64">
        <v>0.32</v>
      </c>
      <c r="O74" s="64">
        <v>10.5</v>
      </c>
      <c r="P74" s="64">
        <v>43.5</v>
      </c>
      <c r="Q74" s="64">
        <v>9.5</v>
      </c>
      <c r="R74" s="64">
        <v>1</v>
      </c>
      <c r="S74" s="75"/>
      <c r="T74" s="75"/>
      <c r="U74" s="65" t="s">
        <v>558</v>
      </c>
      <c r="V74" s="237" t="s">
        <v>45</v>
      </c>
      <c r="W74" s="238"/>
      <c r="X74" s="239"/>
      <c r="Y74" s="62" t="s">
        <v>120</v>
      </c>
      <c r="Z74" s="64">
        <v>3.25</v>
      </c>
      <c r="AA74" s="64">
        <v>0.5</v>
      </c>
      <c r="AB74" s="82">
        <v>20.05</v>
      </c>
      <c r="AC74" s="64">
        <v>95</v>
      </c>
      <c r="AD74" s="64"/>
      <c r="AE74" s="64">
        <v>0.03</v>
      </c>
      <c r="AF74" s="64"/>
      <c r="AG74" s="64"/>
      <c r="AH74" s="64">
        <v>0.32</v>
      </c>
      <c r="AI74" s="64">
        <v>10.5</v>
      </c>
      <c r="AJ74" s="64">
        <v>43.5</v>
      </c>
      <c r="AK74" s="64">
        <v>9.5</v>
      </c>
      <c r="AL74" s="64">
        <v>1</v>
      </c>
    </row>
    <row r="75" spans="1:38" ht="13.5" customHeight="1" x14ac:dyDescent="0.25">
      <c r="A75" s="88"/>
      <c r="B75" s="240" t="s">
        <v>34</v>
      </c>
      <c r="C75" s="241"/>
      <c r="D75" s="242"/>
      <c r="E75" s="88"/>
      <c r="F75" s="90">
        <f>SUM(F69:F74)</f>
        <v>35.049999999999997</v>
      </c>
      <c r="G75" s="90">
        <f>SUM(G69:G74)</f>
        <v>40.400000000000006</v>
      </c>
      <c r="H75" s="90">
        <f>SUM(H69:H74)</f>
        <v>124.87</v>
      </c>
      <c r="I75" s="90">
        <f>SUM(I69:I74)</f>
        <v>960.25</v>
      </c>
      <c r="J75" s="68">
        <v>0.35389999999999999</v>
      </c>
      <c r="K75" s="91">
        <f t="shared" ref="K75:R75" si="18">SUM(K69:K74)</f>
        <v>0.84499999999999997</v>
      </c>
      <c r="L75" s="91">
        <f t="shared" si="18"/>
        <v>117.15</v>
      </c>
      <c r="M75" s="91">
        <f t="shared" si="18"/>
        <v>0.154</v>
      </c>
      <c r="N75" s="92">
        <f t="shared" si="18"/>
        <v>23.970000000000002</v>
      </c>
      <c r="O75" s="91">
        <f t="shared" si="18"/>
        <v>155.04</v>
      </c>
      <c r="P75" s="91">
        <f t="shared" si="18"/>
        <v>632.81000000000006</v>
      </c>
      <c r="Q75" s="91">
        <f t="shared" si="18"/>
        <v>172.35</v>
      </c>
      <c r="R75" s="92">
        <f t="shared" si="18"/>
        <v>15.93</v>
      </c>
      <c r="S75" s="75"/>
      <c r="T75" s="75"/>
      <c r="U75" s="88"/>
      <c r="V75" s="240" t="s">
        <v>34</v>
      </c>
      <c r="W75" s="241"/>
      <c r="X75" s="242"/>
      <c r="Y75" s="88"/>
      <c r="Z75" s="90">
        <f>SUM(Z69:Z74)</f>
        <v>36.68</v>
      </c>
      <c r="AA75" s="90">
        <f>SUM(AA69:AA74)</f>
        <v>38.120000000000005</v>
      </c>
      <c r="AB75" s="90">
        <f>SUM(AB69:AB74)</f>
        <v>128.56</v>
      </c>
      <c r="AC75" s="90">
        <f>SUM(AC69:AC74)</f>
        <v>961.33</v>
      </c>
      <c r="AD75" s="68">
        <v>0.3543</v>
      </c>
      <c r="AE75" s="91">
        <f t="shared" ref="AE75:AL75" si="19">SUM(AE69:AE74)</f>
        <v>0.90900000000000003</v>
      </c>
      <c r="AF75" s="91">
        <f t="shared" si="19"/>
        <v>118.15</v>
      </c>
      <c r="AG75" s="91">
        <f t="shared" si="19"/>
        <v>0.154</v>
      </c>
      <c r="AH75" s="92">
        <f t="shared" si="19"/>
        <v>18.600000000000001</v>
      </c>
      <c r="AI75" s="91">
        <f t="shared" si="19"/>
        <v>177.76</v>
      </c>
      <c r="AJ75" s="91">
        <f t="shared" si="19"/>
        <v>664.49</v>
      </c>
      <c r="AK75" s="91">
        <f t="shared" si="19"/>
        <v>185.42999999999998</v>
      </c>
      <c r="AL75" s="92">
        <f t="shared" si="19"/>
        <v>16.57</v>
      </c>
    </row>
    <row r="76" spans="1:38" ht="13.5" customHeight="1" thickBot="1" x14ac:dyDescent="0.3">
      <c r="A76" s="93"/>
      <c r="B76" s="263" t="s">
        <v>36</v>
      </c>
      <c r="C76" s="264"/>
      <c r="D76" s="265"/>
      <c r="E76" s="94"/>
      <c r="F76" s="95">
        <f>F67+F75</f>
        <v>53.8</v>
      </c>
      <c r="G76" s="95">
        <f>G67+G75</f>
        <v>71.38000000000001</v>
      </c>
      <c r="H76" s="95">
        <f>H67+H75</f>
        <v>211.93</v>
      </c>
      <c r="I76" s="95">
        <f>I67+I75</f>
        <v>1654.5</v>
      </c>
      <c r="J76" s="69">
        <v>0.60980000000000001</v>
      </c>
      <c r="K76" s="110">
        <f>K67+K75</f>
        <v>1.117</v>
      </c>
      <c r="L76" s="110">
        <f t="shared" ref="L76:R76" si="20">L67+L75</f>
        <v>245.03</v>
      </c>
      <c r="M76" s="110">
        <f t="shared" si="20"/>
        <v>0.184</v>
      </c>
      <c r="N76" s="110">
        <f t="shared" si="20"/>
        <v>31.8</v>
      </c>
      <c r="O76" s="110">
        <f t="shared" si="20"/>
        <v>343.25</v>
      </c>
      <c r="P76" s="110">
        <f t="shared" si="20"/>
        <v>943.88000000000011</v>
      </c>
      <c r="Q76" s="110">
        <f t="shared" si="20"/>
        <v>264.36</v>
      </c>
      <c r="R76" s="110">
        <f t="shared" si="20"/>
        <v>25.22</v>
      </c>
      <c r="S76" s="75"/>
      <c r="T76" s="75"/>
      <c r="U76" s="93"/>
      <c r="V76" s="263" t="s">
        <v>36</v>
      </c>
      <c r="W76" s="264"/>
      <c r="X76" s="265"/>
      <c r="Y76" s="94"/>
      <c r="Z76" s="95">
        <f>Z67+Z75</f>
        <v>55.43</v>
      </c>
      <c r="AA76" s="95">
        <f>AA67+AA75</f>
        <v>69.100000000000009</v>
      </c>
      <c r="AB76" s="95">
        <f>AB67+AB75</f>
        <v>215.62</v>
      </c>
      <c r="AC76" s="95">
        <f>AC67+AC75</f>
        <v>1655.58</v>
      </c>
      <c r="AD76" s="69">
        <v>0.61019999999999996</v>
      </c>
      <c r="AE76" s="110">
        <f>AE67+AE75</f>
        <v>1.181</v>
      </c>
      <c r="AF76" s="110">
        <f t="shared" ref="AF76:AL76" si="21">AF67+AF75</f>
        <v>246.03</v>
      </c>
      <c r="AG76" s="110">
        <f t="shared" si="21"/>
        <v>0.184</v>
      </c>
      <c r="AH76" s="110">
        <f t="shared" si="21"/>
        <v>26.43</v>
      </c>
      <c r="AI76" s="110">
        <f t="shared" si="21"/>
        <v>365.97</v>
      </c>
      <c r="AJ76" s="110">
        <f t="shared" si="21"/>
        <v>975.56</v>
      </c>
      <c r="AK76" s="110">
        <f t="shared" si="21"/>
        <v>277.44</v>
      </c>
      <c r="AL76" s="110">
        <f t="shared" si="21"/>
        <v>25.86</v>
      </c>
    </row>
    <row r="77" spans="1:38" ht="13.5" customHeight="1" x14ac:dyDescent="0.25">
      <c r="A77" s="131"/>
      <c r="B77" s="162"/>
      <c r="C77" s="162"/>
      <c r="D77" s="162"/>
      <c r="E77" s="131"/>
      <c r="F77" s="132"/>
      <c r="G77" s="132"/>
      <c r="H77" s="132"/>
      <c r="I77" s="132"/>
      <c r="J77" s="133"/>
      <c r="K77" s="113"/>
      <c r="L77" s="113"/>
      <c r="M77" s="113"/>
      <c r="N77" s="113"/>
      <c r="O77" s="113"/>
      <c r="P77" s="113"/>
      <c r="Q77" s="113"/>
      <c r="R77" s="113"/>
      <c r="S77" s="75"/>
      <c r="T77" s="75"/>
      <c r="U77" s="131"/>
      <c r="V77" s="162"/>
      <c r="W77" s="162"/>
      <c r="X77" s="162"/>
      <c r="Y77" s="131"/>
      <c r="Z77" s="132"/>
      <c r="AA77" s="132"/>
      <c r="AB77" s="132"/>
      <c r="AC77" s="132"/>
      <c r="AD77" s="133"/>
      <c r="AE77" s="113"/>
      <c r="AF77" s="113"/>
      <c r="AG77" s="113"/>
      <c r="AH77" s="113"/>
      <c r="AI77" s="113"/>
      <c r="AJ77" s="113"/>
      <c r="AK77" s="113"/>
      <c r="AL77" s="113"/>
    </row>
    <row r="78" spans="1:38" ht="13.5" customHeight="1" x14ac:dyDescent="0.25">
      <c r="A78" s="131"/>
      <c r="B78" s="162"/>
      <c r="C78" s="162"/>
      <c r="D78" s="162"/>
      <c r="E78" s="131"/>
      <c r="F78" s="132"/>
      <c r="G78" s="132"/>
      <c r="H78" s="132"/>
      <c r="I78" s="132"/>
      <c r="J78" s="133"/>
      <c r="K78" s="131"/>
      <c r="L78" s="131"/>
      <c r="M78" s="131"/>
      <c r="N78" s="131"/>
      <c r="O78" s="131"/>
      <c r="P78" s="131"/>
      <c r="Q78" s="131"/>
      <c r="R78" s="131"/>
      <c r="S78" s="75"/>
      <c r="T78" s="75"/>
      <c r="U78" s="131"/>
      <c r="V78" s="162"/>
      <c r="W78" s="162"/>
      <c r="X78" s="162"/>
      <c r="Y78" s="131"/>
      <c r="Z78" s="132"/>
      <c r="AA78" s="132"/>
      <c r="AB78" s="132"/>
      <c r="AC78" s="132"/>
      <c r="AD78" s="133"/>
      <c r="AE78" s="131"/>
      <c r="AF78" s="131"/>
      <c r="AG78" s="131"/>
      <c r="AH78" s="131"/>
      <c r="AI78" s="131"/>
      <c r="AJ78" s="131"/>
      <c r="AK78" s="131"/>
      <c r="AL78" s="131"/>
    </row>
    <row r="79" spans="1:38" ht="12.75" customHeight="1" x14ac:dyDescent="0.25">
      <c r="A79" s="75"/>
      <c r="B79" s="235" t="s">
        <v>86</v>
      </c>
      <c r="C79" s="23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235" t="s">
        <v>86</v>
      </c>
      <c r="W79" s="23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</row>
    <row r="80" spans="1:38" ht="12.75" customHeight="1" x14ac:dyDescent="0.25">
      <c r="A80" s="246" t="s">
        <v>79</v>
      </c>
      <c r="B80" s="246"/>
      <c r="C80" s="75"/>
      <c r="D80" s="75"/>
      <c r="E80" s="75"/>
      <c r="F80" s="75"/>
      <c r="G80" s="75"/>
      <c r="H80" s="75"/>
      <c r="I80" s="247" t="s">
        <v>32</v>
      </c>
      <c r="J80" s="247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46" t="s">
        <v>79</v>
      </c>
      <c r="V80" s="246"/>
      <c r="W80" s="75"/>
      <c r="X80" s="75"/>
      <c r="Y80" s="75"/>
      <c r="Z80" s="75"/>
      <c r="AA80" s="75"/>
      <c r="AB80" s="75"/>
      <c r="AC80" s="247" t="s">
        <v>32</v>
      </c>
      <c r="AD80" s="247"/>
      <c r="AE80" s="75"/>
      <c r="AF80" s="75"/>
      <c r="AG80" s="75"/>
      <c r="AH80" s="75"/>
      <c r="AI80" s="75"/>
      <c r="AJ80" s="75"/>
      <c r="AK80" s="75"/>
      <c r="AL80" s="75"/>
    </row>
    <row r="81" spans="1:38" ht="15.75" customHeight="1" x14ac:dyDescent="0.25">
      <c r="A81" s="248" t="s">
        <v>14</v>
      </c>
      <c r="B81" s="248" t="s">
        <v>15</v>
      </c>
      <c r="C81" s="248"/>
      <c r="D81" s="248"/>
      <c r="E81" s="249" t="s">
        <v>16</v>
      </c>
      <c r="F81" s="251" t="s">
        <v>17</v>
      </c>
      <c r="G81" s="251"/>
      <c r="H81" s="251"/>
      <c r="I81" s="252" t="s">
        <v>21</v>
      </c>
      <c r="J81" s="253" t="s">
        <v>302</v>
      </c>
      <c r="K81" s="252" t="s">
        <v>22</v>
      </c>
      <c r="L81" s="252"/>
      <c r="M81" s="252"/>
      <c r="N81" s="252"/>
      <c r="O81" s="252" t="s">
        <v>23</v>
      </c>
      <c r="P81" s="252"/>
      <c r="Q81" s="252"/>
      <c r="R81" s="252"/>
      <c r="S81" s="75"/>
      <c r="T81" s="75"/>
      <c r="U81" s="248" t="s">
        <v>14</v>
      </c>
      <c r="V81" s="248" t="s">
        <v>15</v>
      </c>
      <c r="W81" s="248"/>
      <c r="X81" s="248"/>
      <c r="Y81" s="249" t="s">
        <v>16</v>
      </c>
      <c r="Z81" s="251" t="s">
        <v>17</v>
      </c>
      <c r="AA81" s="251"/>
      <c r="AB81" s="251"/>
      <c r="AC81" s="252" t="s">
        <v>21</v>
      </c>
      <c r="AD81" s="253" t="s">
        <v>302</v>
      </c>
      <c r="AE81" s="252" t="s">
        <v>22</v>
      </c>
      <c r="AF81" s="252"/>
      <c r="AG81" s="252"/>
      <c r="AH81" s="252"/>
      <c r="AI81" s="252" t="s">
        <v>23</v>
      </c>
      <c r="AJ81" s="252"/>
      <c r="AK81" s="252"/>
      <c r="AL81" s="252"/>
    </row>
    <row r="82" spans="1:38" x14ac:dyDescent="0.25">
      <c r="A82" s="248"/>
      <c r="B82" s="248"/>
      <c r="C82" s="248"/>
      <c r="D82" s="248"/>
      <c r="E82" s="250"/>
      <c r="F82" s="66" t="s">
        <v>18</v>
      </c>
      <c r="G82" s="66" t="s">
        <v>19</v>
      </c>
      <c r="H82" s="66" t="s">
        <v>20</v>
      </c>
      <c r="I82" s="252"/>
      <c r="J82" s="254"/>
      <c r="K82" s="67" t="s">
        <v>24</v>
      </c>
      <c r="L82" s="67" t="s">
        <v>25</v>
      </c>
      <c r="M82" s="67" t="s">
        <v>26</v>
      </c>
      <c r="N82" s="67" t="s">
        <v>27</v>
      </c>
      <c r="O82" s="67" t="s">
        <v>28</v>
      </c>
      <c r="P82" s="67" t="s">
        <v>29</v>
      </c>
      <c r="Q82" s="67" t="s">
        <v>30</v>
      </c>
      <c r="R82" s="67" t="s">
        <v>31</v>
      </c>
      <c r="S82" s="75"/>
      <c r="T82" s="75"/>
      <c r="U82" s="248"/>
      <c r="V82" s="248"/>
      <c r="W82" s="248"/>
      <c r="X82" s="248"/>
      <c r="Y82" s="250"/>
      <c r="Z82" s="66" t="s">
        <v>18</v>
      </c>
      <c r="AA82" s="66" t="s">
        <v>19</v>
      </c>
      <c r="AB82" s="66" t="s">
        <v>20</v>
      </c>
      <c r="AC82" s="252"/>
      <c r="AD82" s="254"/>
      <c r="AE82" s="67" t="s">
        <v>24</v>
      </c>
      <c r="AF82" s="67" t="s">
        <v>25</v>
      </c>
      <c r="AG82" s="67" t="s">
        <v>26</v>
      </c>
      <c r="AH82" s="67" t="s">
        <v>27</v>
      </c>
      <c r="AI82" s="67" t="s">
        <v>28</v>
      </c>
      <c r="AJ82" s="67" t="s">
        <v>29</v>
      </c>
      <c r="AK82" s="67" t="s">
        <v>30</v>
      </c>
      <c r="AL82" s="67" t="s">
        <v>31</v>
      </c>
    </row>
    <row r="83" spans="1:38" ht="13.5" customHeight="1" x14ac:dyDescent="0.25">
      <c r="A83" s="177" t="s">
        <v>444</v>
      </c>
      <c r="B83" s="287" t="s">
        <v>445</v>
      </c>
      <c r="C83" s="287"/>
      <c r="D83" s="287"/>
      <c r="E83" s="79" t="s">
        <v>56</v>
      </c>
      <c r="F83" s="73">
        <v>15.97</v>
      </c>
      <c r="G83" s="73">
        <v>10.82</v>
      </c>
      <c r="H83" s="74">
        <v>34.69</v>
      </c>
      <c r="I83" s="74">
        <v>300.05</v>
      </c>
      <c r="J83" s="74"/>
      <c r="K83" s="74">
        <v>0.11</v>
      </c>
      <c r="L83" s="74">
        <v>5.08</v>
      </c>
      <c r="M83" s="74">
        <v>0.08</v>
      </c>
      <c r="N83" s="74">
        <v>1.45</v>
      </c>
      <c r="O83" s="74">
        <v>167.51</v>
      </c>
      <c r="P83" s="74">
        <v>212.41</v>
      </c>
      <c r="Q83" s="74">
        <v>58.7</v>
      </c>
      <c r="R83" s="74">
        <v>1.95</v>
      </c>
      <c r="S83" s="75"/>
      <c r="T83" s="75"/>
      <c r="U83" s="177" t="s">
        <v>444</v>
      </c>
      <c r="V83" s="287" t="s">
        <v>445</v>
      </c>
      <c r="W83" s="287"/>
      <c r="X83" s="287"/>
      <c r="Y83" s="79" t="s">
        <v>56</v>
      </c>
      <c r="Z83" s="73">
        <v>15.97</v>
      </c>
      <c r="AA83" s="73">
        <v>10.82</v>
      </c>
      <c r="AB83" s="74">
        <v>34.69</v>
      </c>
      <c r="AC83" s="74">
        <v>300.05</v>
      </c>
      <c r="AD83" s="74"/>
      <c r="AE83" s="74">
        <v>0.11</v>
      </c>
      <c r="AF83" s="74">
        <v>5.08</v>
      </c>
      <c r="AG83" s="74">
        <v>0.08</v>
      </c>
      <c r="AH83" s="74">
        <v>1.45</v>
      </c>
      <c r="AI83" s="74">
        <v>167.51</v>
      </c>
      <c r="AJ83" s="74">
        <v>212.41</v>
      </c>
      <c r="AK83" s="74">
        <v>58.7</v>
      </c>
      <c r="AL83" s="74">
        <v>1.95</v>
      </c>
    </row>
    <row r="84" spans="1:38" ht="13.5" customHeight="1" x14ac:dyDescent="0.25">
      <c r="A84" s="177" t="s">
        <v>307</v>
      </c>
      <c r="B84" s="268" t="s">
        <v>67</v>
      </c>
      <c r="C84" s="268"/>
      <c r="D84" s="268"/>
      <c r="E84" s="79" t="s">
        <v>308</v>
      </c>
      <c r="F84" s="74">
        <v>7.0000000000000007E-2</v>
      </c>
      <c r="G84" s="74">
        <v>0.02</v>
      </c>
      <c r="H84" s="74">
        <v>15</v>
      </c>
      <c r="I84" s="74">
        <v>60</v>
      </c>
      <c r="J84" s="74"/>
      <c r="K84" s="74"/>
      <c r="L84" s="74">
        <v>0.03</v>
      </c>
      <c r="M84" s="74"/>
      <c r="N84" s="74">
        <v>0.02</v>
      </c>
      <c r="O84" s="74">
        <v>11.1</v>
      </c>
      <c r="P84" s="74">
        <v>2.8</v>
      </c>
      <c r="Q84" s="74">
        <v>1.4</v>
      </c>
      <c r="R84" s="74">
        <v>0.28000000000000003</v>
      </c>
      <c r="S84" s="75"/>
      <c r="T84" s="75"/>
      <c r="U84" s="177" t="s">
        <v>307</v>
      </c>
      <c r="V84" s="268" t="s">
        <v>67</v>
      </c>
      <c r="W84" s="268"/>
      <c r="X84" s="268"/>
      <c r="Y84" s="79" t="s">
        <v>308</v>
      </c>
      <c r="Z84" s="74">
        <v>7.0000000000000007E-2</v>
      </c>
      <c r="AA84" s="74">
        <v>0.02</v>
      </c>
      <c r="AB84" s="74">
        <v>15</v>
      </c>
      <c r="AC84" s="74">
        <v>60</v>
      </c>
      <c r="AD84" s="74"/>
      <c r="AE84" s="74"/>
      <c r="AF84" s="74">
        <v>0.03</v>
      </c>
      <c r="AG84" s="74"/>
      <c r="AH84" s="74">
        <v>0.02</v>
      </c>
      <c r="AI84" s="74">
        <v>11.1</v>
      </c>
      <c r="AJ84" s="74">
        <v>2.8</v>
      </c>
      <c r="AK84" s="74">
        <v>1.4</v>
      </c>
      <c r="AL84" s="74">
        <v>0.28000000000000003</v>
      </c>
    </row>
    <row r="85" spans="1:38" ht="13.5" customHeight="1" x14ac:dyDescent="0.25">
      <c r="A85" s="65" t="s">
        <v>558</v>
      </c>
      <c r="B85" s="268" t="s">
        <v>39</v>
      </c>
      <c r="C85" s="268"/>
      <c r="D85" s="268"/>
      <c r="E85" s="79" t="s">
        <v>488</v>
      </c>
      <c r="F85" s="74">
        <v>4.63</v>
      </c>
      <c r="G85" s="74">
        <v>1.82</v>
      </c>
      <c r="H85" s="74">
        <v>32.229999999999997</v>
      </c>
      <c r="I85" s="74">
        <v>156.75</v>
      </c>
      <c r="J85" s="74"/>
      <c r="K85" s="74">
        <v>0.1</v>
      </c>
      <c r="L85" s="74"/>
      <c r="M85" s="74"/>
      <c r="N85" s="74">
        <v>0.95</v>
      </c>
      <c r="O85" s="74">
        <v>15.68</v>
      </c>
      <c r="P85" s="74">
        <v>51.41</v>
      </c>
      <c r="Q85" s="74">
        <v>20.69</v>
      </c>
      <c r="R85" s="74">
        <v>0.94</v>
      </c>
      <c r="S85" s="75"/>
      <c r="T85" s="75"/>
      <c r="U85" s="65" t="s">
        <v>558</v>
      </c>
      <c r="V85" s="268" t="s">
        <v>39</v>
      </c>
      <c r="W85" s="268"/>
      <c r="X85" s="268"/>
      <c r="Y85" s="79" t="s">
        <v>488</v>
      </c>
      <c r="Z85" s="74">
        <v>4.63</v>
      </c>
      <c r="AA85" s="74">
        <v>1.82</v>
      </c>
      <c r="AB85" s="74">
        <v>32.229999999999997</v>
      </c>
      <c r="AC85" s="74">
        <v>156.75</v>
      </c>
      <c r="AD85" s="74"/>
      <c r="AE85" s="74">
        <v>0.1</v>
      </c>
      <c r="AF85" s="74"/>
      <c r="AG85" s="74"/>
      <c r="AH85" s="74">
        <v>0.95</v>
      </c>
      <c r="AI85" s="74">
        <v>15.68</v>
      </c>
      <c r="AJ85" s="74">
        <v>51.41</v>
      </c>
      <c r="AK85" s="74">
        <v>20.69</v>
      </c>
      <c r="AL85" s="74">
        <v>0.94</v>
      </c>
    </row>
    <row r="86" spans="1:38" ht="13.5" customHeight="1" x14ac:dyDescent="0.25">
      <c r="A86" s="86" t="s">
        <v>296</v>
      </c>
      <c r="B86" s="268" t="s">
        <v>295</v>
      </c>
      <c r="C86" s="268"/>
      <c r="D86" s="268"/>
      <c r="E86" s="79" t="s">
        <v>487</v>
      </c>
      <c r="F86" s="74">
        <v>3.62</v>
      </c>
      <c r="G86" s="74">
        <v>4.5999999999999996</v>
      </c>
      <c r="H86" s="74"/>
      <c r="I86" s="74">
        <v>56.16</v>
      </c>
      <c r="J86" s="74"/>
      <c r="K86" s="74">
        <v>0.01</v>
      </c>
      <c r="L86" s="74">
        <v>0.11</v>
      </c>
      <c r="M86" s="74">
        <v>0.04</v>
      </c>
      <c r="N86" s="74">
        <v>0.03</v>
      </c>
      <c r="O86" s="74">
        <v>137.28</v>
      </c>
      <c r="P86" s="74">
        <v>78</v>
      </c>
      <c r="Q86" s="74">
        <v>5.46</v>
      </c>
      <c r="R86" s="74">
        <v>0.16</v>
      </c>
      <c r="S86" s="75"/>
      <c r="T86" s="75"/>
      <c r="U86" s="86" t="s">
        <v>296</v>
      </c>
      <c r="V86" s="268" t="s">
        <v>295</v>
      </c>
      <c r="W86" s="268"/>
      <c r="X86" s="268"/>
      <c r="Y86" s="79" t="s">
        <v>487</v>
      </c>
      <c r="Z86" s="74">
        <v>3.62</v>
      </c>
      <c r="AA86" s="74">
        <v>4.5999999999999996</v>
      </c>
      <c r="AB86" s="74"/>
      <c r="AC86" s="74">
        <v>56.16</v>
      </c>
      <c r="AD86" s="74"/>
      <c r="AE86" s="74">
        <v>0.01</v>
      </c>
      <c r="AF86" s="74">
        <v>0.11</v>
      </c>
      <c r="AG86" s="74">
        <v>0.04</v>
      </c>
      <c r="AH86" s="74">
        <v>0.03</v>
      </c>
      <c r="AI86" s="74">
        <v>137.28</v>
      </c>
      <c r="AJ86" s="74">
        <v>78</v>
      </c>
      <c r="AK86" s="74">
        <v>5.46</v>
      </c>
      <c r="AL86" s="74">
        <v>0.16</v>
      </c>
    </row>
    <row r="87" spans="1:38" ht="13.5" customHeight="1" x14ac:dyDescent="0.25">
      <c r="A87" s="83" t="s">
        <v>297</v>
      </c>
      <c r="B87" s="267" t="s">
        <v>385</v>
      </c>
      <c r="C87" s="267"/>
      <c r="D87" s="267"/>
      <c r="E87" s="62" t="s">
        <v>56</v>
      </c>
      <c r="F87" s="64">
        <v>5.8</v>
      </c>
      <c r="G87" s="64">
        <v>5</v>
      </c>
      <c r="H87" s="64">
        <v>8.4</v>
      </c>
      <c r="I87" s="64">
        <v>102</v>
      </c>
      <c r="J87" s="64"/>
      <c r="K87" s="64">
        <v>0.04</v>
      </c>
      <c r="L87" s="64">
        <v>0.6</v>
      </c>
      <c r="M87" s="64">
        <v>0.04</v>
      </c>
      <c r="N87" s="64">
        <v>0.2</v>
      </c>
      <c r="O87" s="64">
        <v>248</v>
      </c>
      <c r="P87" s="64">
        <v>184</v>
      </c>
      <c r="Q87" s="64">
        <v>28</v>
      </c>
      <c r="R87" s="64">
        <v>0.2</v>
      </c>
      <c r="S87" s="75"/>
      <c r="T87" s="75"/>
      <c r="U87" s="86" t="s">
        <v>297</v>
      </c>
      <c r="V87" s="268" t="s">
        <v>385</v>
      </c>
      <c r="W87" s="268"/>
      <c r="X87" s="268"/>
      <c r="Y87" s="79" t="s">
        <v>56</v>
      </c>
      <c r="Z87" s="74">
        <v>5.8</v>
      </c>
      <c r="AA87" s="74">
        <v>5</v>
      </c>
      <c r="AB87" s="74">
        <v>8.4</v>
      </c>
      <c r="AC87" s="74">
        <v>102</v>
      </c>
      <c r="AD87" s="74"/>
      <c r="AE87" s="74">
        <v>0.04</v>
      </c>
      <c r="AF87" s="74">
        <v>0.6</v>
      </c>
      <c r="AG87" s="74">
        <v>0.04</v>
      </c>
      <c r="AH87" s="74">
        <v>0.2</v>
      </c>
      <c r="AI87" s="74">
        <v>248</v>
      </c>
      <c r="AJ87" s="74">
        <v>184</v>
      </c>
      <c r="AK87" s="74">
        <v>28</v>
      </c>
      <c r="AL87" s="74">
        <v>0.2</v>
      </c>
    </row>
    <row r="88" spans="1:38" ht="13.5" customHeight="1" x14ac:dyDescent="0.25">
      <c r="A88" s="65"/>
      <c r="B88" s="260" t="s">
        <v>35</v>
      </c>
      <c r="C88" s="261"/>
      <c r="D88" s="262"/>
      <c r="E88" s="62"/>
      <c r="F88" s="84">
        <f>SUM(F83:F87)</f>
        <v>30.09</v>
      </c>
      <c r="G88" s="84">
        <f>SUM(G83:G87)</f>
        <v>22.259999999999998</v>
      </c>
      <c r="H88" s="84">
        <f>SUM(H83:H87)</f>
        <v>90.32</v>
      </c>
      <c r="I88" s="84">
        <f>SUM(I83:I87)</f>
        <v>674.95999999999992</v>
      </c>
      <c r="J88" s="70">
        <v>0.24879999999999999</v>
      </c>
      <c r="K88" s="85">
        <f t="shared" ref="K88:R88" si="22">SUM(K83:K87)</f>
        <v>0.26</v>
      </c>
      <c r="L88" s="85">
        <f t="shared" si="22"/>
        <v>5.82</v>
      </c>
      <c r="M88" s="85">
        <f t="shared" si="22"/>
        <v>0.16</v>
      </c>
      <c r="N88" s="85">
        <f t="shared" si="22"/>
        <v>2.65</v>
      </c>
      <c r="O88" s="85">
        <f t="shared" si="22"/>
        <v>579.56999999999994</v>
      </c>
      <c r="P88" s="85">
        <f t="shared" si="22"/>
        <v>528.62</v>
      </c>
      <c r="Q88" s="85">
        <f t="shared" si="22"/>
        <v>114.25</v>
      </c>
      <c r="R88" s="85">
        <f t="shared" si="22"/>
        <v>3.5300000000000002</v>
      </c>
      <c r="S88" s="75"/>
      <c r="T88" s="75"/>
      <c r="U88" s="177"/>
      <c r="V88" s="298" t="s">
        <v>35</v>
      </c>
      <c r="W88" s="299"/>
      <c r="X88" s="300"/>
      <c r="Y88" s="79"/>
      <c r="Z88" s="178">
        <f>SUM(Z83:Z87)</f>
        <v>30.09</v>
      </c>
      <c r="AA88" s="178">
        <f>SUM(AA83:AA87)</f>
        <v>22.259999999999998</v>
      </c>
      <c r="AB88" s="178">
        <f>SUM(AB83:AB87)</f>
        <v>90.32</v>
      </c>
      <c r="AC88" s="178">
        <f>SUM(AC83:AC87)</f>
        <v>674.95999999999992</v>
      </c>
      <c r="AD88" s="179">
        <v>0.24879999999999999</v>
      </c>
      <c r="AE88" s="180">
        <f t="shared" ref="AE88:AL88" si="23">SUM(AE83:AE87)</f>
        <v>0.26</v>
      </c>
      <c r="AF88" s="180">
        <f t="shared" si="23"/>
        <v>5.82</v>
      </c>
      <c r="AG88" s="180">
        <f t="shared" si="23"/>
        <v>0.16</v>
      </c>
      <c r="AH88" s="180">
        <f t="shared" si="23"/>
        <v>2.65</v>
      </c>
      <c r="AI88" s="180">
        <f t="shared" si="23"/>
        <v>579.56999999999994</v>
      </c>
      <c r="AJ88" s="180">
        <f t="shared" si="23"/>
        <v>528.62</v>
      </c>
      <c r="AK88" s="180">
        <f t="shared" si="23"/>
        <v>114.25</v>
      </c>
      <c r="AL88" s="180">
        <f t="shared" si="23"/>
        <v>3.5300000000000002</v>
      </c>
    </row>
    <row r="89" spans="1:38" ht="13.5" customHeight="1" x14ac:dyDescent="0.25">
      <c r="A89" s="129"/>
      <c r="B89" s="272"/>
      <c r="C89" s="272"/>
      <c r="D89" s="272"/>
      <c r="E89" s="130"/>
      <c r="F89" s="127"/>
      <c r="G89" s="127"/>
      <c r="H89" s="127"/>
      <c r="I89" s="273" t="s">
        <v>33</v>
      </c>
      <c r="J89" s="273"/>
      <c r="K89" s="127"/>
      <c r="L89" s="127"/>
      <c r="M89" s="127"/>
      <c r="N89" s="127"/>
      <c r="O89" s="127"/>
      <c r="P89" s="127"/>
      <c r="Q89" s="127"/>
      <c r="R89" s="127"/>
      <c r="S89" s="75"/>
      <c r="T89" s="75"/>
      <c r="U89" s="181"/>
      <c r="V89" s="301"/>
      <c r="W89" s="301"/>
      <c r="X89" s="301"/>
      <c r="Y89" s="182"/>
      <c r="Z89" s="176"/>
      <c r="AA89" s="176"/>
      <c r="AB89" s="176"/>
      <c r="AC89" s="302" t="s">
        <v>33</v>
      </c>
      <c r="AD89" s="302"/>
      <c r="AE89" s="176"/>
      <c r="AF89" s="176"/>
      <c r="AG89" s="176"/>
      <c r="AH89" s="176"/>
      <c r="AI89" s="176"/>
      <c r="AJ89" s="176"/>
      <c r="AK89" s="176"/>
      <c r="AL89" s="176"/>
    </row>
    <row r="90" spans="1:38" s="80" customFormat="1" ht="13.5" customHeight="1" x14ac:dyDescent="0.25">
      <c r="A90" s="86" t="s">
        <v>311</v>
      </c>
      <c r="B90" s="284" t="s">
        <v>110</v>
      </c>
      <c r="C90" s="285"/>
      <c r="D90" s="286"/>
      <c r="E90" s="79" t="s">
        <v>55</v>
      </c>
      <c r="F90" s="74">
        <v>0.12</v>
      </c>
      <c r="G90" s="74">
        <v>5.0999999999999996</v>
      </c>
      <c r="H90" s="74">
        <v>11.17</v>
      </c>
      <c r="I90" s="74">
        <v>90.1</v>
      </c>
      <c r="J90" s="73"/>
      <c r="K90" s="73">
        <v>0.03</v>
      </c>
      <c r="L90" s="74">
        <v>16.87</v>
      </c>
      <c r="M90" s="74"/>
      <c r="N90" s="74">
        <v>0.56000000000000005</v>
      </c>
      <c r="O90" s="73">
        <v>33.49</v>
      </c>
      <c r="P90" s="73">
        <v>29.35</v>
      </c>
      <c r="Q90" s="74">
        <v>16</v>
      </c>
      <c r="R90" s="73">
        <v>0.98</v>
      </c>
      <c r="S90" s="87"/>
      <c r="T90" s="87"/>
      <c r="U90" s="86" t="s">
        <v>501</v>
      </c>
      <c r="V90" s="284" t="s">
        <v>502</v>
      </c>
      <c r="W90" s="285"/>
      <c r="X90" s="286"/>
      <c r="Y90" s="79" t="s">
        <v>508</v>
      </c>
      <c r="Z90" s="74">
        <v>0.81</v>
      </c>
      <c r="AA90" s="74">
        <v>0.12</v>
      </c>
      <c r="AB90" s="74">
        <v>2.19</v>
      </c>
      <c r="AC90" s="74">
        <v>13.8</v>
      </c>
      <c r="AD90" s="73"/>
      <c r="AE90" s="73">
        <v>0.05</v>
      </c>
      <c r="AF90" s="74">
        <v>5.64</v>
      </c>
      <c r="AG90" s="74"/>
      <c r="AH90" s="74">
        <v>0.23</v>
      </c>
      <c r="AI90" s="74">
        <v>19.55</v>
      </c>
      <c r="AJ90" s="74">
        <v>34.5</v>
      </c>
      <c r="AK90" s="74">
        <v>16.100000000000001</v>
      </c>
      <c r="AL90" s="74">
        <v>0.57999999999999996</v>
      </c>
    </row>
    <row r="91" spans="1:38" ht="13.5" customHeight="1" x14ac:dyDescent="0.25">
      <c r="A91" s="83" t="s">
        <v>563</v>
      </c>
      <c r="B91" s="269" t="s">
        <v>89</v>
      </c>
      <c r="C91" s="270"/>
      <c r="D91" s="271"/>
      <c r="E91" s="62" t="s">
        <v>61</v>
      </c>
      <c r="F91" s="64">
        <v>2.02</v>
      </c>
      <c r="G91" s="64">
        <v>5.09</v>
      </c>
      <c r="H91" s="64">
        <v>11.98</v>
      </c>
      <c r="I91" s="64">
        <v>107.25</v>
      </c>
      <c r="J91" s="63"/>
      <c r="K91" s="64">
        <v>0.09</v>
      </c>
      <c r="L91" s="63">
        <v>8.3800000000000008</v>
      </c>
      <c r="M91" s="64"/>
      <c r="N91" s="64">
        <v>0.99</v>
      </c>
      <c r="O91" s="64">
        <v>29.15</v>
      </c>
      <c r="P91" s="63">
        <v>56.73</v>
      </c>
      <c r="Q91" s="64">
        <v>24.18</v>
      </c>
      <c r="R91" s="64">
        <v>0.93</v>
      </c>
      <c r="S91" s="75"/>
      <c r="T91" s="75"/>
      <c r="U91" s="86" t="s">
        <v>563</v>
      </c>
      <c r="V91" s="284" t="s">
        <v>89</v>
      </c>
      <c r="W91" s="285"/>
      <c r="X91" s="286"/>
      <c r="Y91" s="79" t="s">
        <v>61</v>
      </c>
      <c r="Z91" s="74">
        <v>2.02</v>
      </c>
      <c r="AA91" s="74">
        <v>5.09</v>
      </c>
      <c r="AB91" s="74">
        <v>11.98</v>
      </c>
      <c r="AC91" s="74">
        <v>107.25</v>
      </c>
      <c r="AD91" s="73"/>
      <c r="AE91" s="74">
        <v>0.09</v>
      </c>
      <c r="AF91" s="73">
        <v>8.3800000000000008</v>
      </c>
      <c r="AG91" s="74"/>
      <c r="AH91" s="74">
        <v>0.99</v>
      </c>
      <c r="AI91" s="74">
        <v>29.15</v>
      </c>
      <c r="AJ91" s="73">
        <v>56.73</v>
      </c>
      <c r="AK91" s="74">
        <v>24.18</v>
      </c>
      <c r="AL91" s="74">
        <v>0.93</v>
      </c>
    </row>
    <row r="92" spans="1:38" ht="13.5" customHeight="1" x14ac:dyDescent="0.25">
      <c r="A92" s="65" t="s">
        <v>372</v>
      </c>
      <c r="B92" s="257" t="s">
        <v>90</v>
      </c>
      <c r="C92" s="258"/>
      <c r="D92" s="259"/>
      <c r="E92" s="79" t="s">
        <v>52</v>
      </c>
      <c r="F92" s="64">
        <v>3.76</v>
      </c>
      <c r="G92" s="63">
        <v>8.44</v>
      </c>
      <c r="H92" s="64">
        <v>32.65</v>
      </c>
      <c r="I92" s="64">
        <v>218.95</v>
      </c>
      <c r="J92" s="63"/>
      <c r="K92" s="64">
        <v>0.21</v>
      </c>
      <c r="L92" s="63">
        <v>35.64</v>
      </c>
      <c r="M92" s="64">
        <v>0.03</v>
      </c>
      <c r="N92" s="63">
        <v>5.61</v>
      </c>
      <c r="O92" s="64">
        <v>18.010000000000002</v>
      </c>
      <c r="P92" s="63">
        <v>104.98</v>
      </c>
      <c r="Q92" s="64">
        <v>41.23</v>
      </c>
      <c r="R92" s="64">
        <v>1.62</v>
      </c>
      <c r="S92" s="75"/>
      <c r="T92" s="75"/>
      <c r="U92" s="177" t="s">
        <v>305</v>
      </c>
      <c r="V92" s="257" t="s">
        <v>306</v>
      </c>
      <c r="W92" s="258"/>
      <c r="X92" s="259"/>
      <c r="Y92" s="79" t="s">
        <v>56</v>
      </c>
      <c r="Z92" s="74">
        <v>4.13</v>
      </c>
      <c r="AA92" s="74">
        <v>12.21</v>
      </c>
      <c r="AB92" s="74">
        <v>23.98</v>
      </c>
      <c r="AC92" s="74">
        <v>230.48</v>
      </c>
      <c r="AD92" s="74"/>
      <c r="AE92" s="74">
        <v>0.19</v>
      </c>
      <c r="AF92" s="74">
        <v>23.73</v>
      </c>
      <c r="AG92" s="74">
        <v>7.0000000000000007E-2</v>
      </c>
      <c r="AH92" s="74">
        <v>1.77</v>
      </c>
      <c r="AI92" s="74">
        <v>55.54</v>
      </c>
      <c r="AJ92" s="74">
        <v>116.04</v>
      </c>
      <c r="AK92" s="74">
        <v>36.53</v>
      </c>
      <c r="AL92" s="74">
        <v>1.37</v>
      </c>
    </row>
    <row r="93" spans="1:38" ht="13.5" customHeight="1" x14ac:dyDescent="0.25">
      <c r="A93" s="65" t="s">
        <v>281</v>
      </c>
      <c r="B93" s="237" t="s">
        <v>111</v>
      </c>
      <c r="C93" s="238"/>
      <c r="D93" s="239"/>
      <c r="E93" s="62" t="s">
        <v>55</v>
      </c>
      <c r="F93" s="63">
        <v>13.81</v>
      </c>
      <c r="G93" s="63">
        <v>2.57</v>
      </c>
      <c r="H93" s="64">
        <v>9.0500000000000007</v>
      </c>
      <c r="I93" s="64">
        <v>114.57</v>
      </c>
      <c r="J93" s="63"/>
      <c r="K93" s="63">
        <v>0.08</v>
      </c>
      <c r="L93" s="63">
        <v>0.13</v>
      </c>
      <c r="M93" s="64">
        <v>0.05</v>
      </c>
      <c r="N93" s="64">
        <v>1.02</v>
      </c>
      <c r="O93" s="64">
        <v>25.55</v>
      </c>
      <c r="P93" s="63">
        <v>37.96</v>
      </c>
      <c r="Q93" s="63">
        <v>53.54</v>
      </c>
      <c r="R93" s="63">
        <v>1.03</v>
      </c>
      <c r="S93" s="75"/>
      <c r="T93" s="75"/>
      <c r="U93" s="65" t="s">
        <v>281</v>
      </c>
      <c r="V93" s="237" t="s">
        <v>111</v>
      </c>
      <c r="W93" s="238"/>
      <c r="X93" s="239"/>
      <c r="Y93" s="62" t="s">
        <v>55</v>
      </c>
      <c r="Z93" s="63">
        <v>13.81</v>
      </c>
      <c r="AA93" s="63">
        <v>2.57</v>
      </c>
      <c r="AB93" s="64">
        <v>9.0500000000000007</v>
      </c>
      <c r="AC93" s="64">
        <v>114.57</v>
      </c>
      <c r="AD93" s="63"/>
      <c r="AE93" s="63">
        <v>0.08</v>
      </c>
      <c r="AF93" s="63">
        <v>0.13</v>
      </c>
      <c r="AG93" s="64">
        <v>0.05</v>
      </c>
      <c r="AH93" s="64">
        <v>1.02</v>
      </c>
      <c r="AI93" s="64">
        <v>25.55</v>
      </c>
      <c r="AJ93" s="63">
        <v>37.96</v>
      </c>
      <c r="AK93" s="63">
        <v>53.54</v>
      </c>
      <c r="AL93" s="63">
        <v>1.03</v>
      </c>
    </row>
    <row r="94" spans="1:38" ht="13.5" customHeight="1" x14ac:dyDescent="0.25">
      <c r="A94" s="65" t="s">
        <v>288</v>
      </c>
      <c r="B94" s="237" t="s">
        <v>356</v>
      </c>
      <c r="C94" s="238"/>
      <c r="D94" s="239"/>
      <c r="E94" s="62" t="s">
        <v>56</v>
      </c>
      <c r="F94" s="64">
        <v>0.6</v>
      </c>
      <c r="G94" s="64"/>
      <c r="H94" s="64">
        <v>35</v>
      </c>
      <c r="I94" s="64">
        <v>142.4</v>
      </c>
      <c r="J94" s="64"/>
      <c r="K94" s="64">
        <v>0.02</v>
      </c>
      <c r="L94" s="64">
        <v>20</v>
      </c>
      <c r="M94" s="64"/>
      <c r="N94" s="64">
        <v>0.2</v>
      </c>
      <c r="O94" s="64"/>
      <c r="P94" s="64"/>
      <c r="Q94" s="64"/>
      <c r="R94" s="64"/>
      <c r="S94" s="75"/>
      <c r="T94" s="75"/>
      <c r="U94" s="65" t="s">
        <v>288</v>
      </c>
      <c r="V94" s="237" t="s">
        <v>356</v>
      </c>
      <c r="W94" s="238"/>
      <c r="X94" s="239"/>
      <c r="Y94" s="62" t="s">
        <v>56</v>
      </c>
      <c r="Z94" s="64">
        <v>0.6</v>
      </c>
      <c r="AA94" s="64"/>
      <c r="AB94" s="64">
        <v>35</v>
      </c>
      <c r="AC94" s="64">
        <v>142.4</v>
      </c>
      <c r="AD94" s="64"/>
      <c r="AE94" s="64">
        <v>0.02</v>
      </c>
      <c r="AF94" s="64">
        <v>20</v>
      </c>
      <c r="AG94" s="64"/>
      <c r="AH94" s="64">
        <v>0.2</v>
      </c>
      <c r="AI94" s="64"/>
      <c r="AJ94" s="64"/>
      <c r="AK94" s="64"/>
      <c r="AL94" s="64"/>
    </row>
    <row r="95" spans="1:38" ht="13.5" customHeight="1" x14ac:dyDescent="0.25">
      <c r="A95" s="65" t="s">
        <v>558</v>
      </c>
      <c r="B95" s="237" t="s">
        <v>44</v>
      </c>
      <c r="C95" s="238"/>
      <c r="D95" s="239"/>
      <c r="E95" s="62" t="s">
        <v>46</v>
      </c>
      <c r="F95" s="82">
        <v>4.74</v>
      </c>
      <c r="G95" s="64">
        <v>0.6</v>
      </c>
      <c r="H95" s="82">
        <v>28.98</v>
      </c>
      <c r="I95" s="82">
        <v>140.28</v>
      </c>
      <c r="J95" s="63"/>
      <c r="K95" s="64">
        <v>0.1</v>
      </c>
      <c r="L95" s="63"/>
      <c r="M95" s="63"/>
      <c r="N95" s="63">
        <v>0.92</v>
      </c>
      <c r="O95" s="64">
        <v>15.6</v>
      </c>
      <c r="P95" s="64">
        <v>49.8</v>
      </c>
      <c r="Q95" s="64">
        <v>21</v>
      </c>
      <c r="R95" s="63">
        <v>0.96</v>
      </c>
      <c r="S95" s="75"/>
      <c r="T95" s="75"/>
      <c r="U95" s="65" t="s">
        <v>558</v>
      </c>
      <c r="V95" s="237" t="s">
        <v>44</v>
      </c>
      <c r="W95" s="238"/>
      <c r="X95" s="239"/>
      <c r="Y95" s="62" t="s">
        <v>509</v>
      </c>
      <c r="Z95" s="82">
        <v>5.53</v>
      </c>
      <c r="AA95" s="64">
        <v>0.7</v>
      </c>
      <c r="AB95" s="82">
        <v>33.82</v>
      </c>
      <c r="AC95" s="82">
        <v>163.66</v>
      </c>
      <c r="AD95" s="82"/>
      <c r="AE95" s="82">
        <v>0.11</v>
      </c>
      <c r="AF95" s="82"/>
      <c r="AG95" s="82"/>
      <c r="AH95" s="82">
        <v>1.07</v>
      </c>
      <c r="AI95" s="64">
        <v>18.2</v>
      </c>
      <c r="AJ95" s="64">
        <v>58.1</v>
      </c>
      <c r="AK95" s="64">
        <v>24.5</v>
      </c>
      <c r="AL95" s="82">
        <v>1.1200000000000001</v>
      </c>
    </row>
    <row r="96" spans="1:38" ht="13.5" customHeight="1" x14ac:dyDescent="0.25">
      <c r="A96" s="65" t="s">
        <v>558</v>
      </c>
      <c r="B96" s="237" t="s">
        <v>45</v>
      </c>
      <c r="C96" s="238"/>
      <c r="D96" s="239"/>
      <c r="E96" s="62" t="s">
        <v>46</v>
      </c>
      <c r="F96" s="64">
        <v>3.9</v>
      </c>
      <c r="G96" s="64">
        <v>0.6</v>
      </c>
      <c r="H96" s="82">
        <v>24.06</v>
      </c>
      <c r="I96" s="64">
        <v>114</v>
      </c>
      <c r="J96" s="63"/>
      <c r="K96" s="63">
        <v>0.04</v>
      </c>
      <c r="L96" s="63"/>
      <c r="M96" s="63"/>
      <c r="N96" s="63">
        <v>0.38</v>
      </c>
      <c r="O96" s="64">
        <v>12.6</v>
      </c>
      <c r="P96" s="64">
        <v>52.2</v>
      </c>
      <c r="Q96" s="64">
        <v>11.4</v>
      </c>
      <c r="R96" s="64">
        <v>1.2</v>
      </c>
      <c r="S96" s="75"/>
      <c r="T96" s="75"/>
      <c r="U96" s="65" t="s">
        <v>558</v>
      </c>
      <c r="V96" s="237" t="s">
        <v>45</v>
      </c>
      <c r="W96" s="238"/>
      <c r="X96" s="239"/>
      <c r="Y96" s="62" t="s">
        <v>509</v>
      </c>
      <c r="Z96" s="64">
        <v>4.55</v>
      </c>
      <c r="AA96" s="64">
        <v>0.7</v>
      </c>
      <c r="AB96" s="64">
        <v>28.07</v>
      </c>
      <c r="AC96" s="64">
        <v>133</v>
      </c>
      <c r="AD96" s="64"/>
      <c r="AE96" s="64">
        <v>0.05</v>
      </c>
      <c r="AF96" s="64"/>
      <c r="AG96" s="64"/>
      <c r="AH96" s="64">
        <v>0.44</v>
      </c>
      <c r="AI96" s="64">
        <v>14.7</v>
      </c>
      <c r="AJ96" s="64">
        <v>60.9</v>
      </c>
      <c r="AK96" s="64">
        <v>13.3</v>
      </c>
      <c r="AL96" s="64">
        <v>1.4</v>
      </c>
    </row>
    <row r="97" spans="1:38" ht="13.5" customHeight="1" x14ac:dyDescent="0.25">
      <c r="A97" s="109"/>
      <c r="B97" s="240" t="s">
        <v>34</v>
      </c>
      <c r="C97" s="241"/>
      <c r="D97" s="242"/>
      <c r="E97" s="88"/>
      <c r="F97" s="89">
        <f>SUM(F90:F96)</f>
        <v>28.950000000000003</v>
      </c>
      <c r="G97" s="90">
        <f>SUM(G90:G96)</f>
        <v>22.400000000000002</v>
      </c>
      <c r="H97" s="90">
        <f>SUM(H90:H96)</f>
        <v>152.88999999999999</v>
      </c>
      <c r="I97" s="90">
        <f>SUM(I90:I96)</f>
        <v>927.54999999999984</v>
      </c>
      <c r="J97" s="68">
        <v>0.34189999999999998</v>
      </c>
      <c r="K97" s="91">
        <f t="shared" ref="K97:R97" si="24">SUM(K90:K96)</f>
        <v>0.57000000000000006</v>
      </c>
      <c r="L97" s="91">
        <f t="shared" si="24"/>
        <v>81.02000000000001</v>
      </c>
      <c r="M97" s="91">
        <f t="shared" si="24"/>
        <v>0.08</v>
      </c>
      <c r="N97" s="91">
        <f t="shared" si="24"/>
        <v>9.68</v>
      </c>
      <c r="O97" s="91">
        <f t="shared" si="24"/>
        <v>134.4</v>
      </c>
      <c r="P97" s="91">
        <f t="shared" si="24"/>
        <v>331.02</v>
      </c>
      <c r="Q97" s="91">
        <f t="shared" si="24"/>
        <v>167.35</v>
      </c>
      <c r="R97" s="92">
        <f t="shared" si="24"/>
        <v>6.7200000000000006</v>
      </c>
      <c r="S97" s="75"/>
      <c r="T97" s="75"/>
      <c r="U97" s="109"/>
      <c r="V97" s="240" t="s">
        <v>34</v>
      </c>
      <c r="W97" s="241"/>
      <c r="X97" s="242"/>
      <c r="Y97" s="88"/>
      <c r="Z97" s="89">
        <f>SUM(Z90:Z96)</f>
        <v>31.450000000000003</v>
      </c>
      <c r="AA97" s="90">
        <f>SUM(AA90:AA96)</f>
        <v>21.39</v>
      </c>
      <c r="AB97" s="90">
        <f>SUM(AB90:AB96)</f>
        <v>144.09</v>
      </c>
      <c r="AC97" s="151">
        <f>SUM(AC90:AC96)</f>
        <v>905.16</v>
      </c>
      <c r="AD97" s="68">
        <v>0.33360000000000001</v>
      </c>
      <c r="AE97" s="91">
        <f t="shared" ref="AE97:AL97" si="25">SUM(AE90:AE96)</f>
        <v>0.59000000000000008</v>
      </c>
      <c r="AF97" s="91">
        <f t="shared" si="25"/>
        <v>57.88</v>
      </c>
      <c r="AG97" s="91">
        <f t="shared" si="25"/>
        <v>0.12000000000000001</v>
      </c>
      <c r="AH97" s="91">
        <f t="shared" si="25"/>
        <v>5.7200000000000006</v>
      </c>
      <c r="AI97" s="91">
        <f t="shared" si="25"/>
        <v>162.69</v>
      </c>
      <c r="AJ97" s="91">
        <f t="shared" si="25"/>
        <v>364.22999999999996</v>
      </c>
      <c r="AK97" s="91">
        <f t="shared" si="25"/>
        <v>168.15</v>
      </c>
      <c r="AL97" s="92">
        <f t="shared" si="25"/>
        <v>6.43</v>
      </c>
    </row>
    <row r="98" spans="1:38" ht="13.5" customHeight="1" thickBot="1" x14ac:dyDescent="0.3">
      <c r="A98" s="93"/>
      <c r="B98" s="263" t="s">
        <v>36</v>
      </c>
      <c r="C98" s="264"/>
      <c r="D98" s="265"/>
      <c r="E98" s="94"/>
      <c r="F98" s="95">
        <f>F88+F97</f>
        <v>59.040000000000006</v>
      </c>
      <c r="G98" s="95">
        <f t="shared" ref="G98:I98" si="26">G88+G97</f>
        <v>44.66</v>
      </c>
      <c r="H98" s="95">
        <f t="shared" si="26"/>
        <v>243.20999999999998</v>
      </c>
      <c r="I98" s="95">
        <f t="shared" si="26"/>
        <v>1602.5099999999998</v>
      </c>
      <c r="J98" s="69">
        <v>0.5907</v>
      </c>
      <c r="K98" s="110">
        <f>K88+K97</f>
        <v>0.83000000000000007</v>
      </c>
      <c r="L98" s="110">
        <f t="shared" ref="L98:R98" si="27">L88+L97</f>
        <v>86.84</v>
      </c>
      <c r="M98" s="110">
        <f t="shared" si="27"/>
        <v>0.24</v>
      </c>
      <c r="N98" s="110">
        <f t="shared" si="27"/>
        <v>12.33</v>
      </c>
      <c r="O98" s="95">
        <f t="shared" si="27"/>
        <v>713.96999999999991</v>
      </c>
      <c r="P98" s="95">
        <f t="shared" si="27"/>
        <v>859.64</v>
      </c>
      <c r="Q98" s="110">
        <f t="shared" si="27"/>
        <v>281.60000000000002</v>
      </c>
      <c r="R98" s="110">
        <f t="shared" si="27"/>
        <v>10.25</v>
      </c>
      <c r="S98" s="75"/>
      <c r="T98" s="75"/>
      <c r="U98" s="93"/>
      <c r="V98" s="263" t="s">
        <v>36</v>
      </c>
      <c r="W98" s="264"/>
      <c r="X98" s="265"/>
      <c r="Y98" s="94"/>
      <c r="Z98" s="95">
        <f>Z88+Z97</f>
        <v>61.540000000000006</v>
      </c>
      <c r="AA98" s="95">
        <f t="shared" ref="AA98:AC98" si="28">AA88+AA97</f>
        <v>43.65</v>
      </c>
      <c r="AB98" s="95">
        <f t="shared" si="28"/>
        <v>234.41</v>
      </c>
      <c r="AC98" s="95">
        <f t="shared" si="28"/>
        <v>1580.12</v>
      </c>
      <c r="AD98" s="69">
        <v>0.58240000000000003</v>
      </c>
      <c r="AE98" s="110">
        <f>AE88+AE97</f>
        <v>0.85000000000000009</v>
      </c>
      <c r="AF98" s="110">
        <f t="shared" ref="AF98:AL98" si="29">AF88+AF97</f>
        <v>63.7</v>
      </c>
      <c r="AG98" s="110">
        <f t="shared" si="29"/>
        <v>0.28000000000000003</v>
      </c>
      <c r="AH98" s="110">
        <f t="shared" si="29"/>
        <v>8.370000000000001</v>
      </c>
      <c r="AI98" s="95">
        <f t="shared" si="29"/>
        <v>742.26</v>
      </c>
      <c r="AJ98" s="95">
        <f t="shared" si="29"/>
        <v>892.84999999999991</v>
      </c>
      <c r="AK98" s="110">
        <f t="shared" si="29"/>
        <v>282.39999999999998</v>
      </c>
      <c r="AL98" s="110">
        <f t="shared" si="29"/>
        <v>9.9600000000000009</v>
      </c>
    </row>
    <row r="99" spans="1:38" ht="12.75" customHeight="1" x14ac:dyDescent="0.25">
      <c r="A99" s="75"/>
      <c r="B99" s="235" t="s">
        <v>85</v>
      </c>
      <c r="C99" s="23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235" t="s">
        <v>85</v>
      </c>
      <c r="W99" s="23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</row>
    <row r="100" spans="1:38" ht="12.75" customHeight="1" x14ac:dyDescent="0.25">
      <c r="A100" s="246" t="s">
        <v>77</v>
      </c>
      <c r="B100" s="246"/>
      <c r="C100" s="75"/>
      <c r="D100" s="75"/>
      <c r="E100" s="75"/>
      <c r="F100" s="75"/>
      <c r="G100" s="75"/>
      <c r="H100" s="75"/>
      <c r="I100" s="247" t="s">
        <v>32</v>
      </c>
      <c r="J100" s="247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246" t="s">
        <v>77</v>
      </c>
      <c r="V100" s="246"/>
      <c r="W100" s="75"/>
      <c r="X100" s="75"/>
      <c r="Y100" s="75"/>
      <c r="Z100" s="75"/>
      <c r="AA100" s="75"/>
      <c r="AB100" s="75"/>
      <c r="AC100" s="247" t="s">
        <v>32</v>
      </c>
      <c r="AD100" s="247"/>
      <c r="AE100" s="75"/>
      <c r="AF100" s="75"/>
      <c r="AG100" s="75"/>
      <c r="AH100" s="75"/>
      <c r="AI100" s="75"/>
      <c r="AJ100" s="75"/>
      <c r="AK100" s="75"/>
      <c r="AL100" s="75"/>
    </row>
    <row r="101" spans="1:38" ht="15.75" customHeight="1" x14ac:dyDescent="0.25">
      <c r="A101" s="248" t="s">
        <v>14</v>
      </c>
      <c r="B101" s="248" t="s">
        <v>15</v>
      </c>
      <c r="C101" s="248"/>
      <c r="D101" s="248"/>
      <c r="E101" s="249" t="s">
        <v>16</v>
      </c>
      <c r="F101" s="251" t="s">
        <v>17</v>
      </c>
      <c r="G101" s="251"/>
      <c r="H101" s="251"/>
      <c r="I101" s="252" t="s">
        <v>21</v>
      </c>
      <c r="J101" s="253" t="s">
        <v>302</v>
      </c>
      <c r="K101" s="252" t="s">
        <v>22</v>
      </c>
      <c r="L101" s="252"/>
      <c r="M101" s="252"/>
      <c r="N101" s="252"/>
      <c r="O101" s="252" t="s">
        <v>23</v>
      </c>
      <c r="P101" s="252"/>
      <c r="Q101" s="252"/>
      <c r="R101" s="252"/>
      <c r="S101" s="75"/>
      <c r="T101" s="75"/>
      <c r="U101" s="248" t="s">
        <v>14</v>
      </c>
      <c r="V101" s="248" t="s">
        <v>15</v>
      </c>
      <c r="W101" s="248"/>
      <c r="X101" s="248"/>
      <c r="Y101" s="249" t="s">
        <v>16</v>
      </c>
      <c r="Z101" s="251" t="s">
        <v>17</v>
      </c>
      <c r="AA101" s="251"/>
      <c r="AB101" s="251"/>
      <c r="AC101" s="252" t="s">
        <v>21</v>
      </c>
      <c r="AD101" s="253" t="s">
        <v>302</v>
      </c>
      <c r="AE101" s="252" t="s">
        <v>22</v>
      </c>
      <c r="AF101" s="252"/>
      <c r="AG101" s="252"/>
      <c r="AH101" s="252"/>
      <c r="AI101" s="252" t="s">
        <v>23</v>
      </c>
      <c r="AJ101" s="252"/>
      <c r="AK101" s="252"/>
      <c r="AL101" s="252"/>
    </row>
    <row r="102" spans="1:38" x14ac:dyDescent="0.25">
      <c r="A102" s="248"/>
      <c r="B102" s="248"/>
      <c r="C102" s="248"/>
      <c r="D102" s="248"/>
      <c r="E102" s="250"/>
      <c r="F102" s="66" t="s">
        <v>18</v>
      </c>
      <c r="G102" s="66" t="s">
        <v>19</v>
      </c>
      <c r="H102" s="66" t="s">
        <v>20</v>
      </c>
      <c r="I102" s="252"/>
      <c r="J102" s="254"/>
      <c r="K102" s="67" t="s">
        <v>24</v>
      </c>
      <c r="L102" s="67" t="s">
        <v>25</v>
      </c>
      <c r="M102" s="67" t="s">
        <v>26</v>
      </c>
      <c r="N102" s="67" t="s">
        <v>27</v>
      </c>
      <c r="O102" s="67" t="s">
        <v>28</v>
      </c>
      <c r="P102" s="67" t="s">
        <v>29</v>
      </c>
      <c r="Q102" s="67" t="s">
        <v>30</v>
      </c>
      <c r="R102" s="67" t="s">
        <v>31</v>
      </c>
      <c r="S102" s="75"/>
      <c r="T102" s="75"/>
      <c r="U102" s="248"/>
      <c r="V102" s="248"/>
      <c r="W102" s="248"/>
      <c r="X102" s="248"/>
      <c r="Y102" s="250"/>
      <c r="Z102" s="66" t="s">
        <v>18</v>
      </c>
      <c r="AA102" s="66" t="s">
        <v>19</v>
      </c>
      <c r="AB102" s="66" t="s">
        <v>20</v>
      </c>
      <c r="AC102" s="252"/>
      <c r="AD102" s="254"/>
      <c r="AE102" s="67" t="s">
        <v>24</v>
      </c>
      <c r="AF102" s="67" t="s">
        <v>25</v>
      </c>
      <c r="AG102" s="67" t="s">
        <v>26</v>
      </c>
      <c r="AH102" s="67" t="s">
        <v>27</v>
      </c>
      <c r="AI102" s="67" t="s">
        <v>28</v>
      </c>
      <c r="AJ102" s="67" t="s">
        <v>29</v>
      </c>
      <c r="AK102" s="67" t="s">
        <v>30</v>
      </c>
      <c r="AL102" s="67" t="s">
        <v>31</v>
      </c>
    </row>
    <row r="103" spans="1:38" s="75" customFormat="1" ht="13.5" customHeight="1" x14ac:dyDescent="0.25">
      <c r="A103" s="65" t="s">
        <v>354</v>
      </c>
      <c r="B103" s="267" t="s">
        <v>94</v>
      </c>
      <c r="C103" s="267"/>
      <c r="D103" s="267"/>
      <c r="E103" s="62" t="s">
        <v>114</v>
      </c>
      <c r="F103" s="63">
        <v>3.72</v>
      </c>
      <c r="G103" s="63">
        <v>14.87</v>
      </c>
      <c r="H103" s="64">
        <v>22.57</v>
      </c>
      <c r="I103" s="64">
        <v>238.99</v>
      </c>
      <c r="J103" s="64"/>
      <c r="K103" s="64">
        <v>0.27</v>
      </c>
      <c r="L103" s="64">
        <v>52.12</v>
      </c>
      <c r="M103" s="64">
        <v>0.05</v>
      </c>
      <c r="N103" s="64">
        <v>1.67</v>
      </c>
      <c r="O103" s="64">
        <v>90.52</v>
      </c>
      <c r="P103" s="64">
        <v>107.33</v>
      </c>
      <c r="Q103" s="64">
        <v>44.02</v>
      </c>
      <c r="R103" s="64">
        <v>1.87</v>
      </c>
      <c r="U103" s="65" t="s">
        <v>354</v>
      </c>
      <c r="V103" s="267" t="s">
        <v>94</v>
      </c>
      <c r="W103" s="267"/>
      <c r="X103" s="267"/>
      <c r="Y103" s="62" t="s">
        <v>114</v>
      </c>
      <c r="Z103" s="63">
        <v>3.72</v>
      </c>
      <c r="AA103" s="63">
        <v>14.87</v>
      </c>
      <c r="AB103" s="64">
        <v>22.57</v>
      </c>
      <c r="AC103" s="64">
        <v>238.99</v>
      </c>
      <c r="AD103" s="64"/>
      <c r="AE103" s="64">
        <v>0.27</v>
      </c>
      <c r="AF103" s="64">
        <v>52.12</v>
      </c>
      <c r="AG103" s="64">
        <v>0.05</v>
      </c>
      <c r="AH103" s="64">
        <v>1.67</v>
      </c>
      <c r="AI103" s="64">
        <v>90.52</v>
      </c>
      <c r="AJ103" s="64">
        <v>107.33</v>
      </c>
      <c r="AK103" s="64">
        <v>44.02</v>
      </c>
      <c r="AL103" s="64">
        <v>1.87</v>
      </c>
    </row>
    <row r="104" spans="1:38" ht="13.5" customHeight="1" x14ac:dyDescent="0.25">
      <c r="A104" s="65" t="s">
        <v>558</v>
      </c>
      <c r="B104" s="267" t="s">
        <v>95</v>
      </c>
      <c r="C104" s="267"/>
      <c r="D104" s="267"/>
      <c r="E104" s="62" t="s">
        <v>93</v>
      </c>
      <c r="F104" s="64">
        <v>1.4</v>
      </c>
      <c r="G104" s="64"/>
      <c r="H104" s="64">
        <v>0.65</v>
      </c>
      <c r="I104" s="64">
        <v>9.5</v>
      </c>
      <c r="J104" s="64"/>
      <c r="K104" s="64"/>
      <c r="L104" s="64"/>
      <c r="M104" s="64"/>
      <c r="N104" s="64"/>
      <c r="O104" s="64">
        <v>12.5</v>
      </c>
      <c r="P104" s="64">
        <v>10</v>
      </c>
      <c r="Q104" s="64"/>
      <c r="R104" s="64">
        <v>0.6</v>
      </c>
      <c r="S104" s="75"/>
      <c r="T104" s="75"/>
      <c r="U104" s="65" t="s">
        <v>558</v>
      </c>
      <c r="V104" s="267" t="s">
        <v>95</v>
      </c>
      <c r="W104" s="267"/>
      <c r="X104" s="267"/>
      <c r="Y104" s="62" t="s">
        <v>93</v>
      </c>
      <c r="Z104" s="64">
        <v>1.4</v>
      </c>
      <c r="AA104" s="64"/>
      <c r="AB104" s="64">
        <v>0.65</v>
      </c>
      <c r="AC104" s="64">
        <v>9.5</v>
      </c>
      <c r="AD104" s="64"/>
      <c r="AE104" s="64"/>
      <c r="AF104" s="64"/>
      <c r="AG104" s="64"/>
      <c r="AH104" s="64"/>
      <c r="AI104" s="64">
        <v>12.5</v>
      </c>
      <c r="AJ104" s="64">
        <v>10</v>
      </c>
      <c r="AK104" s="64"/>
      <c r="AL104" s="64">
        <v>0.6</v>
      </c>
    </row>
    <row r="105" spans="1:38" ht="13.5" customHeight="1" x14ac:dyDescent="0.25">
      <c r="A105" s="65" t="s">
        <v>271</v>
      </c>
      <c r="B105" s="267" t="s">
        <v>54</v>
      </c>
      <c r="C105" s="267"/>
      <c r="D105" s="267"/>
      <c r="E105" s="62" t="s">
        <v>56</v>
      </c>
      <c r="F105" s="64">
        <v>2.79</v>
      </c>
      <c r="G105" s="64">
        <v>3.19</v>
      </c>
      <c r="H105" s="64">
        <v>19.71</v>
      </c>
      <c r="I105" s="64">
        <v>118.69</v>
      </c>
      <c r="J105" s="64"/>
      <c r="K105" s="64">
        <v>0.03</v>
      </c>
      <c r="L105" s="64">
        <v>1</v>
      </c>
      <c r="M105" s="64">
        <v>0.02</v>
      </c>
      <c r="N105" s="64">
        <v>0.1</v>
      </c>
      <c r="O105" s="64">
        <v>121.3</v>
      </c>
      <c r="P105" s="64">
        <v>91</v>
      </c>
      <c r="Q105" s="64">
        <v>14</v>
      </c>
      <c r="R105" s="64">
        <v>0.16</v>
      </c>
      <c r="S105" s="75"/>
      <c r="T105" s="75"/>
      <c r="U105" s="65" t="s">
        <v>271</v>
      </c>
      <c r="V105" s="267" t="s">
        <v>54</v>
      </c>
      <c r="W105" s="267"/>
      <c r="X105" s="267"/>
      <c r="Y105" s="62" t="s">
        <v>56</v>
      </c>
      <c r="Z105" s="64">
        <v>2.79</v>
      </c>
      <c r="AA105" s="64">
        <v>3.19</v>
      </c>
      <c r="AB105" s="64">
        <v>19.71</v>
      </c>
      <c r="AC105" s="64">
        <v>118.69</v>
      </c>
      <c r="AD105" s="64"/>
      <c r="AE105" s="64">
        <v>0.03</v>
      </c>
      <c r="AF105" s="64">
        <v>1</v>
      </c>
      <c r="AG105" s="64">
        <v>0.02</v>
      </c>
      <c r="AH105" s="64">
        <v>0.1</v>
      </c>
      <c r="AI105" s="64">
        <v>121.3</v>
      </c>
      <c r="AJ105" s="64">
        <v>91</v>
      </c>
      <c r="AK105" s="64">
        <v>14</v>
      </c>
      <c r="AL105" s="64">
        <v>0.16</v>
      </c>
    </row>
    <row r="106" spans="1:38" ht="13.5" customHeight="1" x14ac:dyDescent="0.25">
      <c r="A106" s="65" t="s">
        <v>558</v>
      </c>
      <c r="B106" s="237" t="s">
        <v>44</v>
      </c>
      <c r="C106" s="238"/>
      <c r="D106" s="239"/>
      <c r="E106" s="62" t="s">
        <v>318</v>
      </c>
      <c r="F106" s="82">
        <v>5.93</v>
      </c>
      <c r="G106" s="64">
        <v>0.75</v>
      </c>
      <c r="H106" s="82">
        <v>36.229999999999997</v>
      </c>
      <c r="I106" s="82">
        <v>175.35</v>
      </c>
      <c r="J106" s="64"/>
      <c r="K106" s="64">
        <v>0.12</v>
      </c>
      <c r="L106" s="64"/>
      <c r="M106" s="64"/>
      <c r="N106" s="64">
        <v>1.1499999999999999</v>
      </c>
      <c r="O106" s="64">
        <v>19.5</v>
      </c>
      <c r="P106" s="64">
        <v>62.25</v>
      </c>
      <c r="Q106" s="64">
        <v>26.25</v>
      </c>
      <c r="R106" s="64">
        <v>1.2</v>
      </c>
      <c r="S106" s="75"/>
      <c r="T106" s="75"/>
      <c r="U106" s="65" t="s">
        <v>558</v>
      </c>
      <c r="V106" s="237" t="s">
        <v>44</v>
      </c>
      <c r="W106" s="238"/>
      <c r="X106" s="239"/>
      <c r="Y106" s="62" t="s">
        <v>318</v>
      </c>
      <c r="Z106" s="82">
        <v>5.93</v>
      </c>
      <c r="AA106" s="64">
        <v>0.75</v>
      </c>
      <c r="AB106" s="82">
        <v>36.229999999999997</v>
      </c>
      <c r="AC106" s="82">
        <v>175.35</v>
      </c>
      <c r="AD106" s="64"/>
      <c r="AE106" s="64">
        <v>0.12</v>
      </c>
      <c r="AF106" s="64"/>
      <c r="AG106" s="64"/>
      <c r="AH106" s="64">
        <v>1.1499999999999999</v>
      </c>
      <c r="AI106" s="64">
        <v>19.5</v>
      </c>
      <c r="AJ106" s="64">
        <v>62.25</v>
      </c>
      <c r="AK106" s="64">
        <v>26.25</v>
      </c>
      <c r="AL106" s="64">
        <v>1.2</v>
      </c>
    </row>
    <row r="107" spans="1:38" s="75" customFormat="1" ht="13.5" customHeight="1" x14ac:dyDescent="0.25">
      <c r="A107" s="65" t="s">
        <v>288</v>
      </c>
      <c r="B107" s="237" t="s">
        <v>355</v>
      </c>
      <c r="C107" s="238"/>
      <c r="D107" s="239"/>
      <c r="E107" s="62" t="s">
        <v>150</v>
      </c>
      <c r="F107" s="64">
        <v>0.6</v>
      </c>
      <c r="G107" s="64">
        <v>0.4</v>
      </c>
      <c r="H107" s="64">
        <v>32.6</v>
      </c>
      <c r="I107" s="64">
        <v>136.4</v>
      </c>
      <c r="J107" s="64"/>
      <c r="K107" s="64">
        <v>0.04</v>
      </c>
      <c r="L107" s="64">
        <v>4</v>
      </c>
      <c r="M107" s="64"/>
      <c r="N107" s="64">
        <v>0.2</v>
      </c>
      <c r="O107" s="64">
        <v>40</v>
      </c>
      <c r="P107" s="64">
        <v>24</v>
      </c>
      <c r="Q107" s="64">
        <v>18</v>
      </c>
      <c r="R107" s="64">
        <v>0.8</v>
      </c>
      <c r="U107" s="65" t="s">
        <v>288</v>
      </c>
      <c r="V107" s="237" t="s">
        <v>355</v>
      </c>
      <c r="W107" s="238"/>
      <c r="X107" s="239"/>
      <c r="Y107" s="62" t="s">
        <v>150</v>
      </c>
      <c r="Z107" s="64">
        <v>0.6</v>
      </c>
      <c r="AA107" s="64">
        <v>0.4</v>
      </c>
      <c r="AB107" s="64">
        <v>32.6</v>
      </c>
      <c r="AC107" s="64">
        <v>136.4</v>
      </c>
      <c r="AD107" s="64"/>
      <c r="AE107" s="64">
        <v>0.04</v>
      </c>
      <c r="AF107" s="64">
        <v>4</v>
      </c>
      <c r="AG107" s="64"/>
      <c r="AH107" s="64">
        <v>0.2</v>
      </c>
      <c r="AI107" s="64">
        <v>40</v>
      </c>
      <c r="AJ107" s="64">
        <v>24</v>
      </c>
      <c r="AK107" s="64">
        <v>18</v>
      </c>
      <c r="AL107" s="64">
        <v>0.8</v>
      </c>
    </row>
    <row r="108" spans="1:38" ht="13.5" customHeight="1" x14ac:dyDescent="0.25">
      <c r="A108" s="65"/>
      <c r="B108" s="260" t="s">
        <v>35</v>
      </c>
      <c r="C108" s="261"/>
      <c r="D108" s="262"/>
      <c r="E108" s="62"/>
      <c r="F108" s="84">
        <f>SUM(F103:F107)</f>
        <v>14.44</v>
      </c>
      <c r="G108" s="84">
        <f>SUM(G103:G107)</f>
        <v>19.209999999999997</v>
      </c>
      <c r="H108" s="84">
        <f>SUM(H103:H107)</f>
        <v>111.75999999999999</v>
      </c>
      <c r="I108" s="84">
        <f>SUM(I103:I107)</f>
        <v>678.93</v>
      </c>
      <c r="J108" s="70">
        <v>0.25030000000000002</v>
      </c>
      <c r="K108" s="85">
        <f t="shared" ref="K108:R108" si="30">SUM(K103:K107)</f>
        <v>0.46</v>
      </c>
      <c r="L108" s="85">
        <f t="shared" si="30"/>
        <v>57.12</v>
      </c>
      <c r="M108" s="85">
        <f t="shared" si="30"/>
        <v>7.0000000000000007E-2</v>
      </c>
      <c r="N108" s="85">
        <f t="shared" si="30"/>
        <v>3.12</v>
      </c>
      <c r="O108" s="85">
        <f t="shared" si="30"/>
        <v>283.82</v>
      </c>
      <c r="P108" s="85">
        <f t="shared" si="30"/>
        <v>294.58</v>
      </c>
      <c r="Q108" s="85">
        <f t="shared" si="30"/>
        <v>102.27000000000001</v>
      </c>
      <c r="R108" s="85">
        <f t="shared" si="30"/>
        <v>4.63</v>
      </c>
      <c r="S108" s="75"/>
      <c r="T108" s="75"/>
      <c r="U108" s="65"/>
      <c r="V108" s="260" t="s">
        <v>35</v>
      </c>
      <c r="W108" s="261"/>
      <c r="X108" s="262"/>
      <c r="Y108" s="62"/>
      <c r="Z108" s="84">
        <f>SUM(Z103:Z107)</f>
        <v>14.44</v>
      </c>
      <c r="AA108" s="84">
        <f>SUM(AA103:AA107)</f>
        <v>19.209999999999997</v>
      </c>
      <c r="AB108" s="84">
        <f>SUM(AB103:AB107)</f>
        <v>111.75999999999999</v>
      </c>
      <c r="AC108" s="84">
        <f>SUM(AC103:AC107)</f>
        <v>678.93</v>
      </c>
      <c r="AD108" s="70">
        <v>0.25030000000000002</v>
      </c>
      <c r="AE108" s="85">
        <f t="shared" ref="AE108:AL108" si="31">SUM(AE103:AE107)</f>
        <v>0.46</v>
      </c>
      <c r="AF108" s="85">
        <f t="shared" si="31"/>
        <v>57.12</v>
      </c>
      <c r="AG108" s="85">
        <f t="shared" si="31"/>
        <v>7.0000000000000007E-2</v>
      </c>
      <c r="AH108" s="85">
        <f t="shared" si="31"/>
        <v>3.12</v>
      </c>
      <c r="AI108" s="85">
        <f t="shared" si="31"/>
        <v>283.82</v>
      </c>
      <c r="AJ108" s="85">
        <f t="shared" si="31"/>
        <v>294.58</v>
      </c>
      <c r="AK108" s="85">
        <f t="shared" si="31"/>
        <v>102.27000000000001</v>
      </c>
      <c r="AL108" s="85">
        <f t="shared" si="31"/>
        <v>4.63</v>
      </c>
    </row>
    <row r="109" spans="1:38" ht="13.5" customHeight="1" x14ac:dyDescent="0.25">
      <c r="A109" s="129"/>
      <c r="B109" s="272"/>
      <c r="C109" s="272"/>
      <c r="D109" s="272"/>
      <c r="E109" s="130"/>
      <c r="F109" s="127"/>
      <c r="G109" s="127"/>
      <c r="H109" s="127"/>
      <c r="I109" s="273" t="s">
        <v>33</v>
      </c>
      <c r="J109" s="273"/>
      <c r="K109" s="127"/>
      <c r="L109" s="127"/>
      <c r="M109" s="127"/>
      <c r="N109" s="127"/>
      <c r="O109" s="127"/>
      <c r="P109" s="127"/>
      <c r="Q109" s="127"/>
      <c r="R109" s="127"/>
      <c r="S109" s="75"/>
      <c r="T109" s="75"/>
      <c r="U109" s="129"/>
      <c r="V109" s="272"/>
      <c r="W109" s="272"/>
      <c r="X109" s="272"/>
      <c r="Y109" s="130"/>
      <c r="Z109" s="127"/>
      <c r="AA109" s="127"/>
      <c r="AB109" s="127"/>
      <c r="AC109" s="273" t="s">
        <v>33</v>
      </c>
      <c r="AD109" s="273"/>
      <c r="AE109" s="127"/>
      <c r="AF109" s="127"/>
      <c r="AG109" s="127"/>
      <c r="AH109" s="127"/>
      <c r="AI109" s="127"/>
      <c r="AJ109" s="127"/>
      <c r="AK109" s="127"/>
      <c r="AL109" s="127"/>
    </row>
    <row r="110" spans="1:38" ht="13.5" customHeight="1" x14ac:dyDescent="0.25">
      <c r="A110" s="65" t="s">
        <v>287</v>
      </c>
      <c r="B110" s="237" t="s">
        <v>116</v>
      </c>
      <c r="C110" s="238"/>
      <c r="D110" s="239"/>
      <c r="E110" s="62" t="s">
        <v>55</v>
      </c>
      <c r="F110" s="64">
        <v>1.0900000000000001</v>
      </c>
      <c r="G110" s="63">
        <v>6.08</v>
      </c>
      <c r="H110" s="64">
        <v>11.21</v>
      </c>
      <c r="I110" s="64">
        <v>103.9</v>
      </c>
      <c r="J110" s="63"/>
      <c r="K110" s="63">
        <v>0.02</v>
      </c>
      <c r="L110" s="63">
        <v>6.44</v>
      </c>
      <c r="M110" s="63"/>
      <c r="N110" s="64">
        <v>0.2</v>
      </c>
      <c r="O110" s="63">
        <v>29.26</v>
      </c>
      <c r="P110" s="64">
        <v>31.8</v>
      </c>
      <c r="Q110" s="64">
        <v>16.829999999999998</v>
      </c>
      <c r="R110" s="63">
        <v>1.49</v>
      </c>
      <c r="S110" s="75"/>
      <c r="T110" s="75"/>
      <c r="U110" s="65" t="s">
        <v>287</v>
      </c>
      <c r="V110" s="237" t="s">
        <v>116</v>
      </c>
      <c r="W110" s="238"/>
      <c r="X110" s="239"/>
      <c r="Y110" s="62" t="s">
        <v>55</v>
      </c>
      <c r="Z110" s="64">
        <v>1.0900000000000001</v>
      </c>
      <c r="AA110" s="63">
        <v>6.08</v>
      </c>
      <c r="AB110" s="64">
        <v>11.21</v>
      </c>
      <c r="AC110" s="64">
        <v>103.9</v>
      </c>
      <c r="AD110" s="63"/>
      <c r="AE110" s="63">
        <v>0.02</v>
      </c>
      <c r="AF110" s="63">
        <v>6.44</v>
      </c>
      <c r="AG110" s="63"/>
      <c r="AH110" s="64">
        <v>0.2</v>
      </c>
      <c r="AI110" s="63">
        <v>29.26</v>
      </c>
      <c r="AJ110" s="64">
        <v>31.8</v>
      </c>
      <c r="AK110" s="64">
        <v>16.829999999999998</v>
      </c>
      <c r="AL110" s="63">
        <v>1.49</v>
      </c>
    </row>
    <row r="111" spans="1:38" s="75" customFormat="1" ht="13.5" customHeight="1" x14ac:dyDescent="0.25">
      <c r="A111" s="83" t="s">
        <v>565</v>
      </c>
      <c r="B111" s="237" t="s">
        <v>363</v>
      </c>
      <c r="C111" s="238"/>
      <c r="D111" s="239"/>
      <c r="E111" s="62" t="s">
        <v>61</v>
      </c>
      <c r="F111" s="63">
        <v>2.34</v>
      </c>
      <c r="G111" s="63">
        <v>2.83</v>
      </c>
      <c r="H111" s="64">
        <v>16.87</v>
      </c>
      <c r="I111" s="64">
        <v>114</v>
      </c>
      <c r="J111" s="63"/>
      <c r="K111" s="64">
        <v>0.13</v>
      </c>
      <c r="L111" s="64">
        <v>12</v>
      </c>
      <c r="M111" s="64"/>
      <c r="N111" s="63">
        <v>1.43</v>
      </c>
      <c r="O111" s="64">
        <v>30.45</v>
      </c>
      <c r="P111" s="63">
        <v>77.73</v>
      </c>
      <c r="Q111" s="64">
        <v>31.4</v>
      </c>
      <c r="R111" s="64">
        <v>1.2</v>
      </c>
      <c r="U111" s="83" t="s">
        <v>565</v>
      </c>
      <c r="V111" s="237" t="s">
        <v>363</v>
      </c>
      <c r="W111" s="238"/>
      <c r="X111" s="239"/>
      <c r="Y111" s="62" t="s">
        <v>61</v>
      </c>
      <c r="Z111" s="63">
        <v>2.34</v>
      </c>
      <c r="AA111" s="63">
        <v>2.83</v>
      </c>
      <c r="AB111" s="64">
        <v>16.87</v>
      </c>
      <c r="AC111" s="64">
        <v>114</v>
      </c>
      <c r="AD111" s="63"/>
      <c r="AE111" s="64">
        <v>0.13</v>
      </c>
      <c r="AF111" s="64">
        <v>12</v>
      </c>
      <c r="AG111" s="64"/>
      <c r="AH111" s="63">
        <v>1.43</v>
      </c>
      <c r="AI111" s="64">
        <v>30.45</v>
      </c>
      <c r="AJ111" s="63">
        <v>77.73</v>
      </c>
      <c r="AK111" s="64">
        <v>31.4</v>
      </c>
      <c r="AL111" s="64">
        <v>1.2</v>
      </c>
    </row>
    <row r="112" spans="1:38" ht="13.5" customHeight="1" x14ac:dyDescent="0.25">
      <c r="A112" s="65" t="s">
        <v>270</v>
      </c>
      <c r="B112" s="237" t="s">
        <v>96</v>
      </c>
      <c r="C112" s="238"/>
      <c r="D112" s="239"/>
      <c r="E112" s="62" t="s">
        <v>52</v>
      </c>
      <c r="F112" s="63">
        <v>4.66</v>
      </c>
      <c r="G112" s="64">
        <v>6.1</v>
      </c>
      <c r="H112" s="64">
        <v>48.33</v>
      </c>
      <c r="I112" s="63">
        <v>270.22000000000003</v>
      </c>
      <c r="J112" s="63"/>
      <c r="K112" s="63">
        <v>0.05</v>
      </c>
      <c r="L112" s="63"/>
      <c r="M112" s="64">
        <v>0.03</v>
      </c>
      <c r="N112" s="63">
        <v>5.72</v>
      </c>
      <c r="O112" s="64">
        <v>15.74</v>
      </c>
      <c r="P112" s="63">
        <v>64.47</v>
      </c>
      <c r="Q112" s="64">
        <v>13.85</v>
      </c>
      <c r="R112" s="64">
        <v>1.19</v>
      </c>
      <c r="S112" s="75"/>
      <c r="T112" s="75"/>
      <c r="U112" s="65" t="s">
        <v>270</v>
      </c>
      <c r="V112" s="237" t="s">
        <v>96</v>
      </c>
      <c r="W112" s="238"/>
      <c r="X112" s="239"/>
      <c r="Y112" s="62" t="s">
        <v>52</v>
      </c>
      <c r="Z112" s="63">
        <v>4.66</v>
      </c>
      <c r="AA112" s="64">
        <v>6.1</v>
      </c>
      <c r="AB112" s="64">
        <v>48.33</v>
      </c>
      <c r="AC112" s="63">
        <v>270.22000000000003</v>
      </c>
      <c r="AD112" s="63"/>
      <c r="AE112" s="63">
        <v>0.05</v>
      </c>
      <c r="AF112" s="63"/>
      <c r="AG112" s="64">
        <v>0.03</v>
      </c>
      <c r="AH112" s="63">
        <v>5.72</v>
      </c>
      <c r="AI112" s="64">
        <v>15.74</v>
      </c>
      <c r="AJ112" s="63">
        <v>64.47</v>
      </c>
      <c r="AK112" s="64">
        <v>13.85</v>
      </c>
      <c r="AL112" s="64">
        <v>1.19</v>
      </c>
    </row>
    <row r="113" spans="1:38" ht="13.5" customHeight="1" x14ac:dyDescent="0.25">
      <c r="A113" s="65" t="s">
        <v>269</v>
      </c>
      <c r="B113" s="148" t="s">
        <v>97</v>
      </c>
      <c r="C113" s="149"/>
      <c r="D113" s="150"/>
      <c r="E113" s="62" t="s">
        <v>55</v>
      </c>
      <c r="F113" s="63">
        <v>14.75</v>
      </c>
      <c r="G113" s="63">
        <v>9.9499999999999993</v>
      </c>
      <c r="H113" s="64">
        <v>5.97</v>
      </c>
      <c r="I113" s="63">
        <v>172.51</v>
      </c>
      <c r="J113" s="63"/>
      <c r="K113" s="64">
        <v>6.5000000000000002E-2</v>
      </c>
      <c r="L113" s="63"/>
      <c r="M113" s="64">
        <v>0.114</v>
      </c>
      <c r="N113" s="64">
        <v>1.47</v>
      </c>
      <c r="O113" s="64">
        <v>23.06</v>
      </c>
      <c r="P113" s="63">
        <v>169.39</v>
      </c>
      <c r="Q113" s="63">
        <v>27.57</v>
      </c>
      <c r="R113" s="64">
        <v>2.2629999999999999</v>
      </c>
      <c r="S113" s="75"/>
      <c r="T113" s="75"/>
      <c r="U113" s="65" t="s">
        <v>269</v>
      </c>
      <c r="V113" s="148" t="s">
        <v>97</v>
      </c>
      <c r="W113" s="149"/>
      <c r="X113" s="150"/>
      <c r="Y113" s="62" t="s">
        <v>55</v>
      </c>
      <c r="Z113" s="63">
        <v>14.75</v>
      </c>
      <c r="AA113" s="63">
        <v>9.9499999999999993</v>
      </c>
      <c r="AB113" s="64">
        <v>5.97</v>
      </c>
      <c r="AC113" s="63">
        <v>172.51</v>
      </c>
      <c r="AD113" s="63"/>
      <c r="AE113" s="64">
        <v>6.5000000000000002E-2</v>
      </c>
      <c r="AF113" s="63"/>
      <c r="AG113" s="64">
        <v>0.114</v>
      </c>
      <c r="AH113" s="64">
        <v>1.47</v>
      </c>
      <c r="AI113" s="64">
        <v>23.06</v>
      </c>
      <c r="AJ113" s="63">
        <v>169.39</v>
      </c>
      <c r="AK113" s="63">
        <v>27.57</v>
      </c>
      <c r="AL113" s="64">
        <v>2.2629999999999999</v>
      </c>
    </row>
    <row r="114" spans="1:38" s="75" customFormat="1" ht="13.5" customHeight="1" x14ac:dyDescent="0.25">
      <c r="A114" s="65" t="s">
        <v>358</v>
      </c>
      <c r="B114" s="237" t="s">
        <v>593</v>
      </c>
      <c r="C114" s="238"/>
      <c r="D114" s="239"/>
      <c r="E114" s="62" t="s">
        <v>56</v>
      </c>
      <c r="F114" s="63">
        <v>0.16</v>
      </c>
      <c r="G114" s="63">
        <v>0.16</v>
      </c>
      <c r="H114" s="64">
        <v>27.88</v>
      </c>
      <c r="I114" s="64">
        <v>114.6</v>
      </c>
      <c r="J114" s="63"/>
      <c r="K114" s="64">
        <v>0.01</v>
      </c>
      <c r="L114" s="64">
        <v>0.9</v>
      </c>
      <c r="M114" s="63"/>
      <c r="N114" s="64">
        <v>0.1</v>
      </c>
      <c r="O114" s="64">
        <v>14.18</v>
      </c>
      <c r="P114" s="64">
        <v>4.4000000000000004</v>
      </c>
      <c r="Q114" s="64">
        <v>5.14</v>
      </c>
      <c r="R114" s="63">
        <v>0.95</v>
      </c>
      <c r="U114" s="65" t="s">
        <v>358</v>
      </c>
      <c r="V114" s="237" t="s">
        <v>359</v>
      </c>
      <c r="W114" s="238"/>
      <c r="X114" s="239"/>
      <c r="Y114" s="62" t="s">
        <v>56</v>
      </c>
      <c r="Z114" s="63">
        <v>0.16</v>
      </c>
      <c r="AA114" s="63">
        <v>0.16</v>
      </c>
      <c r="AB114" s="64">
        <v>27.88</v>
      </c>
      <c r="AC114" s="64">
        <v>114.6</v>
      </c>
      <c r="AD114" s="63"/>
      <c r="AE114" s="64">
        <v>0.01</v>
      </c>
      <c r="AF114" s="64">
        <v>0.9</v>
      </c>
      <c r="AG114" s="63"/>
      <c r="AH114" s="64">
        <v>0.1</v>
      </c>
      <c r="AI114" s="64">
        <v>14.18</v>
      </c>
      <c r="AJ114" s="64">
        <v>4.4000000000000004</v>
      </c>
      <c r="AK114" s="64">
        <v>5.14</v>
      </c>
      <c r="AL114" s="63">
        <v>0.95</v>
      </c>
    </row>
    <row r="115" spans="1:38" s="75" customFormat="1" ht="13.5" customHeight="1" x14ac:dyDescent="0.25">
      <c r="A115" s="65" t="s">
        <v>558</v>
      </c>
      <c r="B115" s="237" t="s">
        <v>44</v>
      </c>
      <c r="C115" s="238"/>
      <c r="D115" s="239"/>
      <c r="E115" s="62" t="s">
        <v>357</v>
      </c>
      <c r="F115" s="82">
        <v>1.98</v>
      </c>
      <c r="G115" s="64">
        <v>0.25</v>
      </c>
      <c r="H115" s="82">
        <v>12.08</v>
      </c>
      <c r="I115" s="82">
        <v>58.45</v>
      </c>
      <c r="J115" s="63"/>
      <c r="K115" s="64">
        <v>0.04</v>
      </c>
      <c r="L115" s="64"/>
      <c r="M115" s="63"/>
      <c r="N115" s="63">
        <v>0.38</v>
      </c>
      <c r="O115" s="64">
        <v>6.5</v>
      </c>
      <c r="P115" s="64">
        <v>20.75</v>
      </c>
      <c r="Q115" s="64">
        <v>8.75</v>
      </c>
      <c r="R115" s="64">
        <v>0.4</v>
      </c>
      <c r="U115" s="65" t="s">
        <v>558</v>
      </c>
      <c r="V115" s="237" t="s">
        <v>44</v>
      </c>
      <c r="W115" s="238"/>
      <c r="X115" s="239"/>
      <c r="Y115" s="62" t="s">
        <v>357</v>
      </c>
      <c r="Z115" s="82">
        <v>1.98</v>
      </c>
      <c r="AA115" s="64">
        <v>0.25</v>
      </c>
      <c r="AB115" s="82">
        <v>12.08</v>
      </c>
      <c r="AC115" s="82">
        <v>58.45</v>
      </c>
      <c r="AD115" s="63"/>
      <c r="AE115" s="64">
        <v>0.04</v>
      </c>
      <c r="AF115" s="64"/>
      <c r="AG115" s="63"/>
      <c r="AH115" s="63">
        <v>0.38</v>
      </c>
      <c r="AI115" s="64">
        <v>6.5</v>
      </c>
      <c r="AJ115" s="64">
        <v>20.75</v>
      </c>
      <c r="AK115" s="64">
        <v>8.75</v>
      </c>
      <c r="AL115" s="64">
        <v>0.4</v>
      </c>
    </row>
    <row r="116" spans="1:38" ht="13.5" customHeight="1" x14ac:dyDescent="0.25">
      <c r="A116" s="65" t="s">
        <v>558</v>
      </c>
      <c r="B116" s="237" t="s">
        <v>45</v>
      </c>
      <c r="C116" s="238"/>
      <c r="D116" s="239"/>
      <c r="E116" s="62" t="s">
        <v>46</v>
      </c>
      <c r="F116" s="64">
        <v>3.9</v>
      </c>
      <c r="G116" s="64">
        <v>0.6</v>
      </c>
      <c r="H116" s="82">
        <v>24.06</v>
      </c>
      <c r="I116" s="64">
        <v>114</v>
      </c>
      <c r="J116" s="63"/>
      <c r="K116" s="63">
        <v>0.04</v>
      </c>
      <c r="L116" s="63"/>
      <c r="M116" s="63"/>
      <c r="N116" s="63">
        <v>0.38</v>
      </c>
      <c r="O116" s="64">
        <v>12.6</v>
      </c>
      <c r="P116" s="64">
        <v>52.2</v>
      </c>
      <c r="Q116" s="64">
        <v>11.4</v>
      </c>
      <c r="R116" s="64">
        <v>1.2</v>
      </c>
      <c r="S116" s="75"/>
      <c r="T116" s="75"/>
      <c r="U116" s="65" t="s">
        <v>558</v>
      </c>
      <c r="V116" s="237" t="s">
        <v>45</v>
      </c>
      <c r="W116" s="238"/>
      <c r="X116" s="239"/>
      <c r="Y116" s="62" t="s">
        <v>46</v>
      </c>
      <c r="Z116" s="64">
        <v>3.9</v>
      </c>
      <c r="AA116" s="64">
        <v>0.6</v>
      </c>
      <c r="AB116" s="82">
        <v>24.06</v>
      </c>
      <c r="AC116" s="64">
        <v>114</v>
      </c>
      <c r="AD116" s="63"/>
      <c r="AE116" s="63">
        <v>0.04</v>
      </c>
      <c r="AF116" s="63"/>
      <c r="AG116" s="63"/>
      <c r="AH116" s="63">
        <v>0.38</v>
      </c>
      <c r="AI116" s="64">
        <v>12.6</v>
      </c>
      <c r="AJ116" s="64">
        <v>52.2</v>
      </c>
      <c r="AK116" s="64">
        <v>11.4</v>
      </c>
      <c r="AL116" s="64">
        <v>1.2</v>
      </c>
    </row>
    <row r="117" spans="1:38" ht="13.5" customHeight="1" x14ac:dyDescent="0.25">
      <c r="A117" s="109"/>
      <c r="B117" s="240" t="s">
        <v>34</v>
      </c>
      <c r="C117" s="241"/>
      <c r="D117" s="242"/>
      <c r="E117" s="88"/>
      <c r="F117" s="89">
        <f>SUM(F110:F116)</f>
        <v>28.88</v>
      </c>
      <c r="G117" s="89">
        <f>SUM(G110:G116)</f>
        <v>25.970000000000002</v>
      </c>
      <c r="H117" s="90">
        <f>SUM(H110:H116)</f>
        <v>146.39999999999998</v>
      </c>
      <c r="I117" s="90">
        <f>SUM(I110:I116)</f>
        <v>947.68000000000006</v>
      </c>
      <c r="J117" s="68">
        <v>0.3493</v>
      </c>
      <c r="K117" s="91">
        <f t="shared" ref="K117:R117" si="32">SUM(K110:K116)</f>
        <v>0.35499999999999998</v>
      </c>
      <c r="L117" s="92">
        <f t="shared" si="32"/>
        <v>19.34</v>
      </c>
      <c r="M117" s="92">
        <f t="shared" si="32"/>
        <v>0.14400000000000002</v>
      </c>
      <c r="N117" s="91">
        <f t="shared" si="32"/>
        <v>9.6800000000000015</v>
      </c>
      <c r="O117" s="91">
        <f t="shared" si="32"/>
        <v>131.79</v>
      </c>
      <c r="P117" s="91">
        <f t="shared" si="32"/>
        <v>420.73999999999995</v>
      </c>
      <c r="Q117" s="91">
        <f t="shared" si="32"/>
        <v>114.94000000000001</v>
      </c>
      <c r="R117" s="91">
        <f t="shared" si="32"/>
        <v>8.6929999999999996</v>
      </c>
      <c r="S117" s="75"/>
      <c r="T117" s="75"/>
      <c r="U117" s="109"/>
      <c r="V117" s="240" t="s">
        <v>34</v>
      </c>
      <c r="W117" s="241"/>
      <c r="X117" s="242"/>
      <c r="Y117" s="88"/>
      <c r="Z117" s="89">
        <f>SUM(Z110:Z116)</f>
        <v>28.88</v>
      </c>
      <c r="AA117" s="89">
        <f>SUM(AA110:AA116)</f>
        <v>25.970000000000002</v>
      </c>
      <c r="AB117" s="90">
        <f>SUM(AB110:AB116)</f>
        <v>146.39999999999998</v>
      </c>
      <c r="AC117" s="90">
        <f>SUM(AC110:AC116)</f>
        <v>947.68000000000006</v>
      </c>
      <c r="AD117" s="68">
        <v>0.3493</v>
      </c>
      <c r="AE117" s="91">
        <f t="shared" ref="AE117:AL117" si="33">SUM(AE110:AE116)</f>
        <v>0.35499999999999998</v>
      </c>
      <c r="AF117" s="92">
        <f t="shared" si="33"/>
        <v>19.34</v>
      </c>
      <c r="AG117" s="92">
        <f t="shared" si="33"/>
        <v>0.14400000000000002</v>
      </c>
      <c r="AH117" s="91">
        <f t="shared" si="33"/>
        <v>9.6800000000000015</v>
      </c>
      <c r="AI117" s="91">
        <f t="shared" si="33"/>
        <v>131.79</v>
      </c>
      <c r="AJ117" s="91">
        <f t="shared" si="33"/>
        <v>420.73999999999995</v>
      </c>
      <c r="AK117" s="91">
        <f t="shared" si="33"/>
        <v>114.94000000000001</v>
      </c>
      <c r="AL117" s="91">
        <f t="shared" si="33"/>
        <v>8.6929999999999996</v>
      </c>
    </row>
    <row r="118" spans="1:38" ht="13.5" customHeight="1" thickBot="1" x14ac:dyDescent="0.3">
      <c r="A118" s="93"/>
      <c r="B118" s="263" t="s">
        <v>36</v>
      </c>
      <c r="C118" s="264"/>
      <c r="D118" s="265"/>
      <c r="E118" s="94"/>
      <c r="F118" s="95">
        <f>F108+F117</f>
        <v>43.32</v>
      </c>
      <c r="G118" s="95">
        <f t="shared" ref="G118:I118" si="34">G108+G117</f>
        <v>45.18</v>
      </c>
      <c r="H118" s="95">
        <f t="shared" si="34"/>
        <v>258.15999999999997</v>
      </c>
      <c r="I118" s="95">
        <f t="shared" si="34"/>
        <v>1626.6100000000001</v>
      </c>
      <c r="J118" s="69">
        <v>0.59960000000000002</v>
      </c>
      <c r="K118" s="110">
        <f>K108+K117</f>
        <v>0.81499999999999995</v>
      </c>
      <c r="L118" s="110">
        <f t="shared" ref="L118:R118" si="35">L108+L117</f>
        <v>76.459999999999994</v>
      </c>
      <c r="M118" s="110">
        <f t="shared" si="35"/>
        <v>0.21400000000000002</v>
      </c>
      <c r="N118" s="110">
        <f t="shared" si="35"/>
        <v>12.8</v>
      </c>
      <c r="O118" s="110">
        <f t="shared" si="35"/>
        <v>415.61</v>
      </c>
      <c r="P118" s="110">
        <f t="shared" si="35"/>
        <v>715.31999999999994</v>
      </c>
      <c r="Q118" s="110">
        <f t="shared" si="35"/>
        <v>217.21000000000004</v>
      </c>
      <c r="R118" s="110">
        <f t="shared" si="35"/>
        <v>13.323</v>
      </c>
      <c r="S118" s="75"/>
      <c r="T118" s="75"/>
      <c r="U118" s="93"/>
      <c r="V118" s="263" t="s">
        <v>36</v>
      </c>
      <c r="W118" s="264"/>
      <c r="X118" s="265"/>
      <c r="Y118" s="94"/>
      <c r="Z118" s="95">
        <f>Z108+Z117</f>
        <v>43.32</v>
      </c>
      <c r="AA118" s="95">
        <f t="shared" ref="AA118:AC118" si="36">AA108+AA117</f>
        <v>45.18</v>
      </c>
      <c r="AB118" s="95">
        <f t="shared" si="36"/>
        <v>258.15999999999997</v>
      </c>
      <c r="AC118" s="95">
        <f t="shared" si="36"/>
        <v>1626.6100000000001</v>
      </c>
      <c r="AD118" s="69">
        <v>0.59960000000000002</v>
      </c>
      <c r="AE118" s="110">
        <f>AE108+AE117</f>
        <v>0.81499999999999995</v>
      </c>
      <c r="AF118" s="110">
        <f t="shared" ref="AF118:AL118" si="37">AF108+AF117</f>
        <v>76.459999999999994</v>
      </c>
      <c r="AG118" s="110">
        <f t="shared" si="37"/>
        <v>0.21400000000000002</v>
      </c>
      <c r="AH118" s="110">
        <f t="shared" si="37"/>
        <v>12.8</v>
      </c>
      <c r="AI118" s="110">
        <f t="shared" si="37"/>
        <v>415.61</v>
      </c>
      <c r="AJ118" s="110">
        <f t="shared" si="37"/>
        <v>715.31999999999994</v>
      </c>
      <c r="AK118" s="110">
        <f t="shared" si="37"/>
        <v>217.21000000000004</v>
      </c>
      <c r="AL118" s="110">
        <f t="shared" si="37"/>
        <v>13.323</v>
      </c>
    </row>
    <row r="119" spans="1:38" ht="12.75" customHeight="1" x14ac:dyDescent="0.25">
      <c r="A119" s="75"/>
      <c r="B119" s="235" t="s">
        <v>84</v>
      </c>
      <c r="C119" s="23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235" t="s">
        <v>84</v>
      </c>
      <c r="W119" s="23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</row>
    <row r="120" spans="1:38" ht="12.75" customHeight="1" x14ac:dyDescent="0.25">
      <c r="A120" s="246" t="s">
        <v>75</v>
      </c>
      <c r="B120" s="246"/>
      <c r="C120" s="75"/>
      <c r="D120" s="75"/>
      <c r="E120" s="75"/>
      <c r="F120" s="75"/>
      <c r="G120" s="75"/>
      <c r="H120" s="75"/>
      <c r="I120" s="247" t="s">
        <v>32</v>
      </c>
      <c r="J120" s="247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246" t="s">
        <v>75</v>
      </c>
      <c r="V120" s="246"/>
      <c r="W120" s="75"/>
      <c r="X120" s="75"/>
      <c r="Y120" s="75"/>
      <c r="Z120" s="75"/>
      <c r="AA120" s="75"/>
      <c r="AB120" s="75"/>
      <c r="AC120" s="247" t="s">
        <v>32</v>
      </c>
      <c r="AD120" s="247"/>
      <c r="AE120" s="75"/>
      <c r="AF120" s="75"/>
      <c r="AG120" s="75"/>
      <c r="AH120" s="75"/>
      <c r="AI120" s="75"/>
      <c r="AJ120" s="75"/>
      <c r="AK120" s="75"/>
      <c r="AL120" s="75"/>
    </row>
    <row r="121" spans="1:38" ht="15.75" customHeight="1" x14ac:dyDescent="0.25">
      <c r="A121" s="248" t="s">
        <v>14</v>
      </c>
      <c r="B121" s="248" t="s">
        <v>15</v>
      </c>
      <c r="C121" s="248"/>
      <c r="D121" s="248"/>
      <c r="E121" s="249" t="s">
        <v>16</v>
      </c>
      <c r="F121" s="251" t="s">
        <v>17</v>
      </c>
      <c r="G121" s="251"/>
      <c r="H121" s="251"/>
      <c r="I121" s="252" t="s">
        <v>21</v>
      </c>
      <c r="J121" s="253" t="s">
        <v>302</v>
      </c>
      <c r="K121" s="252" t="s">
        <v>22</v>
      </c>
      <c r="L121" s="252"/>
      <c r="M121" s="252"/>
      <c r="N121" s="252"/>
      <c r="O121" s="252" t="s">
        <v>23</v>
      </c>
      <c r="P121" s="252"/>
      <c r="Q121" s="252"/>
      <c r="R121" s="252"/>
      <c r="S121" s="75"/>
      <c r="T121" s="75"/>
      <c r="U121" s="248" t="s">
        <v>14</v>
      </c>
      <c r="V121" s="248" t="s">
        <v>15</v>
      </c>
      <c r="W121" s="248"/>
      <c r="X121" s="248"/>
      <c r="Y121" s="249" t="s">
        <v>16</v>
      </c>
      <c r="Z121" s="251" t="s">
        <v>17</v>
      </c>
      <c r="AA121" s="251"/>
      <c r="AB121" s="251"/>
      <c r="AC121" s="252" t="s">
        <v>21</v>
      </c>
      <c r="AD121" s="253" t="s">
        <v>302</v>
      </c>
      <c r="AE121" s="252" t="s">
        <v>22</v>
      </c>
      <c r="AF121" s="252"/>
      <c r="AG121" s="252"/>
      <c r="AH121" s="252"/>
      <c r="AI121" s="252" t="s">
        <v>23</v>
      </c>
      <c r="AJ121" s="252"/>
      <c r="AK121" s="252"/>
      <c r="AL121" s="252"/>
    </row>
    <row r="122" spans="1:38" x14ac:dyDescent="0.25">
      <c r="A122" s="248"/>
      <c r="B122" s="248"/>
      <c r="C122" s="248"/>
      <c r="D122" s="248"/>
      <c r="E122" s="250"/>
      <c r="F122" s="66" t="s">
        <v>18</v>
      </c>
      <c r="G122" s="66" t="s">
        <v>19</v>
      </c>
      <c r="H122" s="66" t="s">
        <v>20</v>
      </c>
      <c r="I122" s="252"/>
      <c r="J122" s="254"/>
      <c r="K122" s="67" t="s">
        <v>24</v>
      </c>
      <c r="L122" s="67" t="s">
        <v>25</v>
      </c>
      <c r="M122" s="67" t="s">
        <v>26</v>
      </c>
      <c r="N122" s="67" t="s">
        <v>27</v>
      </c>
      <c r="O122" s="67" t="s">
        <v>28</v>
      </c>
      <c r="P122" s="67" t="s">
        <v>29</v>
      </c>
      <c r="Q122" s="67" t="s">
        <v>30</v>
      </c>
      <c r="R122" s="67" t="s">
        <v>31</v>
      </c>
      <c r="S122" s="75"/>
      <c r="T122" s="75"/>
      <c r="U122" s="248"/>
      <c r="V122" s="248"/>
      <c r="W122" s="248"/>
      <c r="X122" s="248"/>
      <c r="Y122" s="250"/>
      <c r="Z122" s="66" t="s">
        <v>18</v>
      </c>
      <c r="AA122" s="66" t="s">
        <v>19</v>
      </c>
      <c r="AB122" s="66" t="s">
        <v>20</v>
      </c>
      <c r="AC122" s="252"/>
      <c r="AD122" s="254"/>
      <c r="AE122" s="67" t="s">
        <v>24</v>
      </c>
      <c r="AF122" s="67" t="s">
        <v>25</v>
      </c>
      <c r="AG122" s="67" t="s">
        <v>26</v>
      </c>
      <c r="AH122" s="67" t="s">
        <v>27</v>
      </c>
      <c r="AI122" s="67" t="s">
        <v>28</v>
      </c>
      <c r="AJ122" s="67" t="s">
        <v>29</v>
      </c>
      <c r="AK122" s="67" t="s">
        <v>30</v>
      </c>
      <c r="AL122" s="67" t="s">
        <v>31</v>
      </c>
    </row>
    <row r="123" spans="1:38" ht="13.5" customHeight="1" x14ac:dyDescent="0.25">
      <c r="A123" s="65" t="s">
        <v>272</v>
      </c>
      <c r="B123" s="267" t="s">
        <v>98</v>
      </c>
      <c r="C123" s="267"/>
      <c r="D123" s="267"/>
      <c r="E123" s="62" t="s">
        <v>114</v>
      </c>
      <c r="F123" s="64">
        <v>6.04</v>
      </c>
      <c r="G123" s="63">
        <v>7.27</v>
      </c>
      <c r="H123" s="64">
        <v>34.29</v>
      </c>
      <c r="I123" s="63">
        <v>227.16</v>
      </c>
      <c r="J123" s="64"/>
      <c r="K123" s="64">
        <v>0.27</v>
      </c>
      <c r="L123" s="64">
        <v>1.01</v>
      </c>
      <c r="M123" s="64">
        <v>0.04</v>
      </c>
      <c r="N123" s="64">
        <v>0.86</v>
      </c>
      <c r="O123" s="64">
        <v>134.01</v>
      </c>
      <c r="P123" s="64">
        <v>185.83</v>
      </c>
      <c r="Q123" s="64">
        <v>54.63</v>
      </c>
      <c r="R123" s="64">
        <v>2.91</v>
      </c>
      <c r="S123" s="75"/>
      <c r="T123" s="75"/>
      <c r="U123" s="65" t="s">
        <v>272</v>
      </c>
      <c r="V123" s="267" t="s">
        <v>98</v>
      </c>
      <c r="W123" s="267"/>
      <c r="X123" s="267"/>
      <c r="Y123" s="62" t="s">
        <v>114</v>
      </c>
      <c r="Z123" s="64">
        <v>6.04</v>
      </c>
      <c r="AA123" s="63">
        <v>7.27</v>
      </c>
      <c r="AB123" s="64">
        <v>34.29</v>
      </c>
      <c r="AC123" s="63">
        <v>227.16</v>
      </c>
      <c r="AD123" s="64"/>
      <c r="AE123" s="64">
        <v>0.27</v>
      </c>
      <c r="AF123" s="64">
        <v>1.01</v>
      </c>
      <c r="AG123" s="64">
        <v>0.04</v>
      </c>
      <c r="AH123" s="64">
        <v>0.86</v>
      </c>
      <c r="AI123" s="64">
        <v>134.01</v>
      </c>
      <c r="AJ123" s="64">
        <v>185.83</v>
      </c>
      <c r="AK123" s="64">
        <v>54.63</v>
      </c>
      <c r="AL123" s="64">
        <v>2.91</v>
      </c>
    </row>
    <row r="124" spans="1:38" s="75" customFormat="1" ht="13.5" customHeight="1" x14ac:dyDescent="0.25">
      <c r="A124" s="65" t="s">
        <v>558</v>
      </c>
      <c r="B124" s="257" t="s">
        <v>44</v>
      </c>
      <c r="C124" s="258"/>
      <c r="D124" s="259"/>
      <c r="E124" s="79" t="s">
        <v>120</v>
      </c>
      <c r="F124" s="184">
        <v>3.95</v>
      </c>
      <c r="G124" s="74">
        <v>0.5</v>
      </c>
      <c r="H124" s="184">
        <v>24.15</v>
      </c>
      <c r="I124" s="74">
        <v>116.9</v>
      </c>
      <c r="J124" s="73"/>
      <c r="K124" s="74">
        <v>0.08</v>
      </c>
      <c r="L124" s="73"/>
      <c r="M124" s="73"/>
      <c r="N124" s="73">
        <v>0.77</v>
      </c>
      <c r="O124" s="74">
        <v>13</v>
      </c>
      <c r="P124" s="74">
        <v>41.5</v>
      </c>
      <c r="Q124" s="74">
        <v>17.5</v>
      </c>
      <c r="R124" s="74">
        <v>0.8</v>
      </c>
      <c r="U124" s="65" t="s">
        <v>558</v>
      </c>
      <c r="V124" s="257" t="s">
        <v>44</v>
      </c>
      <c r="W124" s="258"/>
      <c r="X124" s="259"/>
      <c r="Y124" s="79" t="s">
        <v>120</v>
      </c>
      <c r="Z124" s="184">
        <v>3.95</v>
      </c>
      <c r="AA124" s="74">
        <v>0.5</v>
      </c>
      <c r="AB124" s="184">
        <v>24.15</v>
      </c>
      <c r="AC124" s="74">
        <v>116.9</v>
      </c>
      <c r="AD124" s="73"/>
      <c r="AE124" s="74">
        <v>0.08</v>
      </c>
      <c r="AF124" s="73"/>
      <c r="AG124" s="73"/>
      <c r="AH124" s="73">
        <v>0.77</v>
      </c>
      <c r="AI124" s="74">
        <v>13</v>
      </c>
      <c r="AJ124" s="74">
        <v>41.5</v>
      </c>
      <c r="AK124" s="74">
        <v>17.5</v>
      </c>
      <c r="AL124" s="74">
        <v>0.8</v>
      </c>
    </row>
    <row r="125" spans="1:38" s="75" customFormat="1" ht="13.5" customHeight="1" x14ac:dyDescent="0.25">
      <c r="A125" s="86" t="s">
        <v>386</v>
      </c>
      <c r="B125" s="268" t="s">
        <v>309</v>
      </c>
      <c r="C125" s="268"/>
      <c r="D125" s="268"/>
      <c r="E125" s="79">
        <v>200</v>
      </c>
      <c r="F125" s="74">
        <v>1.4</v>
      </c>
      <c r="G125" s="74">
        <v>1.6</v>
      </c>
      <c r="H125" s="74">
        <v>17.34</v>
      </c>
      <c r="I125" s="74">
        <v>89.32</v>
      </c>
      <c r="J125" s="74"/>
      <c r="K125" s="74">
        <v>0.01</v>
      </c>
      <c r="L125" s="74">
        <v>0.47</v>
      </c>
      <c r="M125" s="74">
        <v>0.01</v>
      </c>
      <c r="N125" s="74">
        <v>0.04</v>
      </c>
      <c r="O125" s="74">
        <v>56.66</v>
      </c>
      <c r="P125" s="74">
        <v>42.41</v>
      </c>
      <c r="Q125" s="74">
        <v>6.52</v>
      </c>
      <c r="R125" s="74">
        <v>0.1</v>
      </c>
      <c r="U125" s="86" t="s">
        <v>386</v>
      </c>
      <c r="V125" s="268" t="s">
        <v>309</v>
      </c>
      <c r="W125" s="268"/>
      <c r="X125" s="268"/>
      <c r="Y125" s="79">
        <v>200</v>
      </c>
      <c r="Z125" s="74">
        <v>1.4</v>
      </c>
      <c r="AA125" s="74">
        <v>1.6</v>
      </c>
      <c r="AB125" s="74">
        <v>17.34</v>
      </c>
      <c r="AC125" s="74">
        <v>89.32</v>
      </c>
      <c r="AD125" s="74"/>
      <c r="AE125" s="74">
        <v>0.01</v>
      </c>
      <c r="AF125" s="74">
        <v>0.47</v>
      </c>
      <c r="AG125" s="74">
        <v>0.01</v>
      </c>
      <c r="AH125" s="74">
        <v>0.04</v>
      </c>
      <c r="AI125" s="74">
        <v>56.66</v>
      </c>
      <c r="AJ125" s="74">
        <v>42.41</v>
      </c>
      <c r="AK125" s="74">
        <v>6.52</v>
      </c>
      <c r="AL125" s="74">
        <v>0.1</v>
      </c>
    </row>
    <row r="126" spans="1:38" ht="13.5" customHeight="1" x14ac:dyDescent="0.25">
      <c r="A126" s="177" t="s">
        <v>261</v>
      </c>
      <c r="B126" s="268" t="s">
        <v>68</v>
      </c>
      <c r="C126" s="268"/>
      <c r="D126" s="268"/>
      <c r="E126" s="79" t="s">
        <v>56</v>
      </c>
      <c r="F126" s="74">
        <v>0.8</v>
      </c>
      <c r="G126" s="74">
        <v>0.8</v>
      </c>
      <c r="H126" s="74">
        <v>19.600000000000001</v>
      </c>
      <c r="I126" s="74">
        <v>94</v>
      </c>
      <c r="J126" s="74"/>
      <c r="K126" s="74">
        <v>0.06</v>
      </c>
      <c r="L126" s="74">
        <v>20</v>
      </c>
      <c r="M126" s="74"/>
      <c r="N126" s="74">
        <v>0.6</v>
      </c>
      <c r="O126" s="74">
        <v>32</v>
      </c>
      <c r="P126" s="74">
        <v>22</v>
      </c>
      <c r="Q126" s="74">
        <v>18</v>
      </c>
      <c r="R126" s="74">
        <v>4.4000000000000004</v>
      </c>
      <c r="S126" s="75"/>
      <c r="T126" s="75"/>
      <c r="U126" s="177" t="s">
        <v>261</v>
      </c>
      <c r="V126" s="268" t="s">
        <v>68</v>
      </c>
      <c r="W126" s="268"/>
      <c r="X126" s="268"/>
      <c r="Y126" s="79" t="s">
        <v>56</v>
      </c>
      <c r="Z126" s="74">
        <v>0.8</v>
      </c>
      <c r="AA126" s="74">
        <v>0.8</v>
      </c>
      <c r="AB126" s="74">
        <v>19.600000000000001</v>
      </c>
      <c r="AC126" s="74">
        <v>94</v>
      </c>
      <c r="AD126" s="74"/>
      <c r="AE126" s="74">
        <v>0.06</v>
      </c>
      <c r="AF126" s="74">
        <v>20</v>
      </c>
      <c r="AG126" s="74"/>
      <c r="AH126" s="74">
        <v>0.6</v>
      </c>
      <c r="AI126" s="74">
        <v>32</v>
      </c>
      <c r="AJ126" s="74">
        <v>22</v>
      </c>
      <c r="AK126" s="74">
        <v>18</v>
      </c>
      <c r="AL126" s="74">
        <v>4.4000000000000004</v>
      </c>
    </row>
    <row r="127" spans="1:38" ht="13.5" customHeight="1" x14ac:dyDescent="0.25">
      <c r="A127" s="86" t="s">
        <v>297</v>
      </c>
      <c r="B127" s="268" t="s">
        <v>40</v>
      </c>
      <c r="C127" s="268"/>
      <c r="D127" s="268"/>
      <c r="E127" s="79">
        <v>200</v>
      </c>
      <c r="F127" s="74">
        <v>5.8</v>
      </c>
      <c r="G127" s="74">
        <v>5</v>
      </c>
      <c r="H127" s="74">
        <v>8</v>
      </c>
      <c r="I127" s="74">
        <v>100</v>
      </c>
      <c r="J127" s="74"/>
      <c r="K127" s="74">
        <v>0.08</v>
      </c>
      <c r="L127" s="74">
        <v>1.4</v>
      </c>
      <c r="M127" s="74">
        <v>0.04</v>
      </c>
      <c r="N127" s="74">
        <v>0.2</v>
      </c>
      <c r="O127" s="74">
        <v>240</v>
      </c>
      <c r="P127" s="74">
        <v>180</v>
      </c>
      <c r="Q127" s="74">
        <v>28</v>
      </c>
      <c r="R127" s="74">
        <v>0.2</v>
      </c>
      <c r="S127" s="75"/>
      <c r="T127" s="75"/>
      <c r="U127" s="86" t="s">
        <v>297</v>
      </c>
      <c r="V127" s="268" t="s">
        <v>40</v>
      </c>
      <c r="W127" s="268"/>
      <c r="X127" s="268"/>
      <c r="Y127" s="79">
        <v>200</v>
      </c>
      <c r="Z127" s="74">
        <v>5.8</v>
      </c>
      <c r="AA127" s="74">
        <v>5</v>
      </c>
      <c r="AB127" s="74">
        <v>8</v>
      </c>
      <c r="AC127" s="74">
        <v>100</v>
      </c>
      <c r="AD127" s="74"/>
      <c r="AE127" s="74">
        <v>0.08</v>
      </c>
      <c r="AF127" s="74">
        <v>1.4</v>
      </c>
      <c r="AG127" s="74">
        <v>0.04</v>
      </c>
      <c r="AH127" s="74">
        <v>0.2</v>
      </c>
      <c r="AI127" s="74">
        <v>240</v>
      </c>
      <c r="AJ127" s="74">
        <v>180</v>
      </c>
      <c r="AK127" s="74">
        <v>28</v>
      </c>
      <c r="AL127" s="74">
        <v>0.2</v>
      </c>
    </row>
    <row r="128" spans="1:38" ht="13.5" customHeight="1" x14ac:dyDescent="0.25">
      <c r="A128" s="86" t="s">
        <v>296</v>
      </c>
      <c r="B128" s="268" t="s">
        <v>365</v>
      </c>
      <c r="C128" s="268"/>
      <c r="D128" s="268"/>
      <c r="E128" s="79" t="s">
        <v>387</v>
      </c>
      <c r="F128" s="74">
        <v>3.07</v>
      </c>
      <c r="G128" s="74">
        <v>3.13</v>
      </c>
      <c r="H128" s="74"/>
      <c r="I128" s="74">
        <v>40.4</v>
      </c>
      <c r="J128" s="74"/>
      <c r="K128" s="74">
        <v>0.06</v>
      </c>
      <c r="L128" s="74">
        <v>0.08</v>
      </c>
      <c r="M128" s="74">
        <v>0.03</v>
      </c>
      <c r="N128" s="74">
        <v>0.02</v>
      </c>
      <c r="O128" s="74">
        <v>108</v>
      </c>
      <c r="P128" s="74">
        <v>70.8</v>
      </c>
      <c r="Q128" s="74">
        <v>6</v>
      </c>
      <c r="R128" s="74">
        <v>0.11</v>
      </c>
      <c r="S128" s="75"/>
      <c r="T128" s="75"/>
      <c r="U128" s="86" t="s">
        <v>296</v>
      </c>
      <c r="V128" s="268" t="s">
        <v>365</v>
      </c>
      <c r="W128" s="268"/>
      <c r="X128" s="268"/>
      <c r="Y128" s="79" t="s">
        <v>387</v>
      </c>
      <c r="Z128" s="74">
        <v>3.07</v>
      </c>
      <c r="AA128" s="74">
        <v>3.13</v>
      </c>
      <c r="AB128" s="74"/>
      <c r="AC128" s="74">
        <v>40.4</v>
      </c>
      <c r="AD128" s="74"/>
      <c r="AE128" s="74">
        <v>0.06</v>
      </c>
      <c r="AF128" s="74">
        <v>0.08</v>
      </c>
      <c r="AG128" s="74">
        <v>0.03</v>
      </c>
      <c r="AH128" s="74">
        <v>0.02</v>
      </c>
      <c r="AI128" s="74">
        <v>108</v>
      </c>
      <c r="AJ128" s="74">
        <v>70.8</v>
      </c>
      <c r="AK128" s="74">
        <v>6</v>
      </c>
      <c r="AL128" s="74">
        <v>0.11</v>
      </c>
    </row>
    <row r="129" spans="1:38" ht="13.5" customHeight="1" x14ac:dyDescent="0.25">
      <c r="A129" s="65"/>
      <c r="B129" s="260" t="s">
        <v>35</v>
      </c>
      <c r="C129" s="261"/>
      <c r="D129" s="262"/>
      <c r="E129" s="62"/>
      <c r="F129" s="84">
        <f>SUM(F123:F128)</f>
        <v>21.060000000000002</v>
      </c>
      <c r="G129" s="84">
        <f>SUM(G123:G128)</f>
        <v>18.3</v>
      </c>
      <c r="H129" s="84">
        <f>SUM(H123:H128)</f>
        <v>103.38</v>
      </c>
      <c r="I129" s="84">
        <f>SUM(I123:I128)</f>
        <v>667.78</v>
      </c>
      <c r="J129" s="70">
        <v>0.24610000000000001</v>
      </c>
      <c r="K129" s="85">
        <f t="shared" ref="K129:R129" si="38">SUM(K123:K128)</f>
        <v>0.56000000000000005</v>
      </c>
      <c r="L129" s="85">
        <f t="shared" si="38"/>
        <v>22.959999999999997</v>
      </c>
      <c r="M129" s="85">
        <f t="shared" si="38"/>
        <v>0.12</v>
      </c>
      <c r="N129" s="85">
        <f t="shared" si="38"/>
        <v>2.4900000000000002</v>
      </c>
      <c r="O129" s="85">
        <f t="shared" si="38"/>
        <v>583.66999999999996</v>
      </c>
      <c r="P129" s="85">
        <f t="shared" si="38"/>
        <v>542.54</v>
      </c>
      <c r="Q129" s="85">
        <f t="shared" si="38"/>
        <v>130.64999999999998</v>
      </c>
      <c r="R129" s="85">
        <f t="shared" si="38"/>
        <v>8.52</v>
      </c>
      <c r="S129" s="75"/>
      <c r="T129" s="75"/>
      <c r="U129" s="177"/>
      <c r="V129" s="298" t="s">
        <v>35</v>
      </c>
      <c r="W129" s="299"/>
      <c r="X129" s="300"/>
      <c r="Y129" s="79"/>
      <c r="Z129" s="178">
        <f>SUM(Z123:Z128)</f>
        <v>21.060000000000002</v>
      </c>
      <c r="AA129" s="178">
        <f>SUM(AA123:AA128)</f>
        <v>18.3</v>
      </c>
      <c r="AB129" s="178">
        <f>SUM(AB123:AB128)</f>
        <v>103.38</v>
      </c>
      <c r="AC129" s="178">
        <f>SUM(AC123:AC128)</f>
        <v>667.78</v>
      </c>
      <c r="AD129" s="179">
        <v>0.24610000000000001</v>
      </c>
      <c r="AE129" s="180">
        <f t="shared" ref="AE129:AL129" si="39">SUM(AE123:AE128)</f>
        <v>0.56000000000000005</v>
      </c>
      <c r="AF129" s="180">
        <f t="shared" si="39"/>
        <v>22.959999999999997</v>
      </c>
      <c r="AG129" s="180">
        <f t="shared" si="39"/>
        <v>0.12</v>
      </c>
      <c r="AH129" s="180">
        <f t="shared" si="39"/>
        <v>2.4900000000000002</v>
      </c>
      <c r="AI129" s="180">
        <f t="shared" si="39"/>
        <v>583.66999999999996</v>
      </c>
      <c r="AJ129" s="180">
        <f t="shared" si="39"/>
        <v>542.54</v>
      </c>
      <c r="AK129" s="180">
        <f t="shared" si="39"/>
        <v>130.64999999999998</v>
      </c>
      <c r="AL129" s="180">
        <f t="shared" si="39"/>
        <v>8.52</v>
      </c>
    </row>
    <row r="130" spans="1:38" ht="13.5" customHeight="1" x14ac:dyDescent="0.25">
      <c r="A130" s="129"/>
      <c r="B130" s="272"/>
      <c r="C130" s="272"/>
      <c r="D130" s="272"/>
      <c r="E130" s="130"/>
      <c r="F130" s="127"/>
      <c r="G130" s="127"/>
      <c r="H130" s="127"/>
      <c r="I130" s="273" t="s">
        <v>33</v>
      </c>
      <c r="J130" s="273"/>
      <c r="K130" s="127"/>
      <c r="L130" s="127"/>
      <c r="M130" s="127"/>
      <c r="N130" s="127"/>
      <c r="O130" s="127"/>
      <c r="P130" s="127"/>
      <c r="Q130" s="127"/>
      <c r="R130" s="127"/>
      <c r="S130" s="75"/>
      <c r="T130" s="75"/>
      <c r="U130" s="181"/>
      <c r="V130" s="301"/>
      <c r="W130" s="301"/>
      <c r="X130" s="301"/>
      <c r="Y130" s="182"/>
      <c r="Z130" s="176"/>
      <c r="AA130" s="176"/>
      <c r="AB130" s="176"/>
      <c r="AC130" s="302" t="s">
        <v>33</v>
      </c>
      <c r="AD130" s="302"/>
      <c r="AE130" s="176"/>
      <c r="AF130" s="176"/>
      <c r="AG130" s="176"/>
      <c r="AH130" s="176"/>
      <c r="AI130" s="176"/>
      <c r="AJ130" s="176"/>
      <c r="AK130" s="176"/>
      <c r="AL130" s="176"/>
    </row>
    <row r="131" spans="1:38" ht="13.5" customHeight="1" x14ac:dyDescent="0.25">
      <c r="A131" s="65" t="s">
        <v>388</v>
      </c>
      <c r="B131" s="284" t="s">
        <v>389</v>
      </c>
      <c r="C131" s="285"/>
      <c r="D131" s="286"/>
      <c r="E131" s="62" t="s">
        <v>55</v>
      </c>
      <c r="F131" s="64">
        <v>1.1599999999999999</v>
      </c>
      <c r="G131" s="64">
        <v>0.19</v>
      </c>
      <c r="H131" s="64">
        <v>7.2</v>
      </c>
      <c r="I131" s="64">
        <v>35.1</v>
      </c>
      <c r="J131" s="63"/>
      <c r="K131" s="63">
        <v>0.03</v>
      </c>
      <c r="L131" s="64">
        <v>15.52</v>
      </c>
      <c r="M131" s="63"/>
      <c r="N131" s="64">
        <v>0.47</v>
      </c>
      <c r="O131" s="63">
        <v>33.14</v>
      </c>
      <c r="P131" s="64">
        <v>29.02</v>
      </c>
      <c r="Q131" s="64">
        <v>17.28</v>
      </c>
      <c r="R131" s="63">
        <v>1.28</v>
      </c>
      <c r="S131" s="75"/>
      <c r="T131" s="75"/>
      <c r="U131" s="177" t="s">
        <v>503</v>
      </c>
      <c r="V131" s="284" t="s">
        <v>504</v>
      </c>
      <c r="W131" s="285"/>
      <c r="X131" s="286"/>
      <c r="Y131" s="79" t="s">
        <v>55</v>
      </c>
      <c r="Z131" s="74">
        <v>0.81</v>
      </c>
      <c r="AA131" s="74">
        <v>5.2</v>
      </c>
      <c r="AB131" s="74">
        <v>5.78</v>
      </c>
      <c r="AC131" s="74">
        <v>73.099999999999994</v>
      </c>
      <c r="AD131" s="73"/>
      <c r="AE131" s="73">
        <v>0.04</v>
      </c>
      <c r="AF131" s="74">
        <v>8.4700000000000006</v>
      </c>
      <c r="AG131" s="73"/>
      <c r="AH131" s="74">
        <v>0.39</v>
      </c>
      <c r="AI131" s="73">
        <v>19.760000000000002</v>
      </c>
      <c r="AJ131" s="74">
        <v>19.760000000000002</v>
      </c>
      <c r="AK131" s="74">
        <v>16.36</v>
      </c>
      <c r="AL131" s="73">
        <v>1.34</v>
      </c>
    </row>
    <row r="132" spans="1:38" s="75" customFormat="1" ht="13.5" customHeight="1" x14ac:dyDescent="0.25">
      <c r="A132" s="65" t="s">
        <v>360</v>
      </c>
      <c r="B132" s="269" t="s">
        <v>361</v>
      </c>
      <c r="C132" s="270"/>
      <c r="D132" s="271"/>
      <c r="E132" s="62" t="s">
        <v>61</v>
      </c>
      <c r="F132" s="74">
        <v>1.97</v>
      </c>
      <c r="G132" s="73">
        <v>2.71</v>
      </c>
      <c r="H132" s="74">
        <v>12.11</v>
      </c>
      <c r="I132" s="74">
        <v>85.75</v>
      </c>
      <c r="J132" s="73"/>
      <c r="K132" s="73">
        <v>0.09</v>
      </c>
      <c r="L132" s="73">
        <v>8.25</v>
      </c>
      <c r="M132" s="73"/>
      <c r="N132" s="73">
        <v>0.99</v>
      </c>
      <c r="O132" s="74">
        <v>26.7</v>
      </c>
      <c r="P132" s="73">
        <v>55.98</v>
      </c>
      <c r="Q132" s="73">
        <v>22.78</v>
      </c>
      <c r="R132" s="73">
        <v>0.88</v>
      </c>
      <c r="U132" s="177" t="s">
        <v>360</v>
      </c>
      <c r="V132" s="284" t="s">
        <v>361</v>
      </c>
      <c r="W132" s="285"/>
      <c r="X132" s="286"/>
      <c r="Y132" s="79" t="s">
        <v>61</v>
      </c>
      <c r="Z132" s="74">
        <v>1.97</v>
      </c>
      <c r="AA132" s="73">
        <v>2.71</v>
      </c>
      <c r="AB132" s="74">
        <v>12.11</v>
      </c>
      <c r="AC132" s="74">
        <v>85.75</v>
      </c>
      <c r="AD132" s="73"/>
      <c r="AE132" s="73">
        <v>0.09</v>
      </c>
      <c r="AF132" s="73">
        <v>8.25</v>
      </c>
      <c r="AG132" s="73"/>
      <c r="AH132" s="73">
        <v>0.99</v>
      </c>
      <c r="AI132" s="74">
        <v>26.7</v>
      </c>
      <c r="AJ132" s="73">
        <v>55.98</v>
      </c>
      <c r="AK132" s="73">
        <v>22.78</v>
      </c>
      <c r="AL132" s="73">
        <v>0.88</v>
      </c>
    </row>
    <row r="133" spans="1:38" ht="13.5" customHeight="1" x14ac:dyDescent="0.25">
      <c r="A133" s="65" t="s">
        <v>274</v>
      </c>
      <c r="B133" s="237" t="s">
        <v>99</v>
      </c>
      <c r="C133" s="238"/>
      <c r="D133" s="239"/>
      <c r="E133" s="62" t="s">
        <v>294</v>
      </c>
      <c r="F133" s="64">
        <v>17.670000000000002</v>
      </c>
      <c r="G133" s="63">
        <v>39.44</v>
      </c>
      <c r="H133" s="64">
        <v>36.25</v>
      </c>
      <c r="I133" s="64">
        <v>571.20000000000005</v>
      </c>
      <c r="J133" s="63"/>
      <c r="K133" s="63">
        <v>0.55000000000000004</v>
      </c>
      <c r="L133" s="63">
        <v>1.79</v>
      </c>
      <c r="M133" s="64"/>
      <c r="N133" s="63">
        <v>3.25</v>
      </c>
      <c r="O133" s="64">
        <v>17.39</v>
      </c>
      <c r="P133" s="63">
        <v>244.45</v>
      </c>
      <c r="Q133" s="64">
        <v>63.42</v>
      </c>
      <c r="R133" s="64">
        <v>2.5299999999999998</v>
      </c>
      <c r="S133" s="75"/>
      <c r="T133" s="75"/>
      <c r="U133" s="177" t="s">
        <v>274</v>
      </c>
      <c r="V133" s="257" t="s">
        <v>99</v>
      </c>
      <c r="W133" s="258"/>
      <c r="X133" s="259"/>
      <c r="Y133" s="79" t="s">
        <v>294</v>
      </c>
      <c r="Z133" s="74">
        <v>17.670000000000002</v>
      </c>
      <c r="AA133" s="73">
        <v>39.44</v>
      </c>
      <c r="AB133" s="74">
        <v>36.25</v>
      </c>
      <c r="AC133" s="74">
        <v>571.20000000000005</v>
      </c>
      <c r="AD133" s="73"/>
      <c r="AE133" s="73">
        <v>0.55000000000000004</v>
      </c>
      <c r="AF133" s="73">
        <v>1.79</v>
      </c>
      <c r="AG133" s="74"/>
      <c r="AH133" s="73">
        <v>3.25</v>
      </c>
      <c r="AI133" s="74">
        <v>17.39</v>
      </c>
      <c r="AJ133" s="73">
        <v>244.45</v>
      </c>
      <c r="AK133" s="74">
        <v>63.42</v>
      </c>
      <c r="AL133" s="74">
        <v>2.5299999999999998</v>
      </c>
    </row>
    <row r="134" spans="1:38" s="75" customFormat="1" ht="13.5" customHeight="1" x14ac:dyDescent="0.25">
      <c r="A134" s="65" t="s">
        <v>288</v>
      </c>
      <c r="B134" s="237" t="s">
        <v>364</v>
      </c>
      <c r="C134" s="238"/>
      <c r="D134" s="239"/>
      <c r="E134" s="62" t="s">
        <v>56</v>
      </c>
      <c r="F134" s="64">
        <v>0.6</v>
      </c>
      <c r="G134" s="64">
        <v>0.2</v>
      </c>
      <c r="H134" s="64">
        <v>30.4</v>
      </c>
      <c r="I134" s="64">
        <v>125.8</v>
      </c>
      <c r="J134" s="64"/>
      <c r="K134" s="64">
        <v>0.02</v>
      </c>
      <c r="L134" s="64">
        <v>8</v>
      </c>
      <c r="M134" s="64"/>
      <c r="N134" s="64">
        <v>0.6</v>
      </c>
      <c r="O134" s="64">
        <v>20</v>
      </c>
      <c r="P134" s="64">
        <v>36</v>
      </c>
      <c r="Q134" s="64">
        <v>14</v>
      </c>
      <c r="R134" s="64">
        <v>0.6</v>
      </c>
      <c r="U134" s="177" t="s">
        <v>288</v>
      </c>
      <c r="V134" s="257" t="s">
        <v>364</v>
      </c>
      <c r="W134" s="258"/>
      <c r="X134" s="259"/>
      <c r="Y134" s="79" t="s">
        <v>56</v>
      </c>
      <c r="Z134" s="74">
        <v>0.6</v>
      </c>
      <c r="AA134" s="74">
        <v>0.2</v>
      </c>
      <c r="AB134" s="74">
        <v>30.4</v>
      </c>
      <c r="AC134" s="74">
        <v>125.8</v>
      </c>
      <c r="AD134" s="74"/>
      <c r="AE134" s="74">
        <v>0.02</v>
      </c>
      <c r="AF134" s="74">
        <v>8</v>
      </c>
      <c r="AG134" s="74"/>
      <c r="AH134" s="74">
        <v>0.6</v>
      </c>
      <c r="AI134" s="74">
        <v>20</v>
      </c>
      <c r="AJ134" s="74">
        <v>36</v>
      </c>
      <c r="AK134" s="74">
        <v>14</v>
      </c>
      <c r="AL134" s="74">
        <v>0.6</v>
      </c>
    </row>
    <row r="135" spans="1:38" s="75" customFormat="1" ht="13.5" customHeight="1" x14ac:dyDescent="0.25">
      <c r="A135" s="65" t="s">
        <v>558</v>
      </c>
      <c r="B135" s="237" t="s">
        <v>44</v>
      </c>
      <c r="C135" s="238"/>
      <c r="D135" s="239"/>
      <c r="E135" s="62" t="s">
        <v>122</v>
      </c>
      <c r="F135" s="82">
        <v>3.16</v>
      </c>
      <c r="G135" s="64">
        <v>0.4</v>
      </c>
      <c r="H135" s="82">
        <v>19.32</v>
      </c>
      <c r="I135" s="82">
        <v>93.52</v>
      </c>
      <c r="J135" s="64"/>
      <c r="K135" s="64">
        <v>0.06</v>
      </c>
      <c r="L135" s="64"/>
      <c r="M135" s="64"/>
      <c r="N135" s="64">
        <v>0.62</v>
      </c>
      <c r="O135" s="64">
        <v>10.4</v>
      </c>
      <c r="P135" s="64">
        <v>33.200000000000003</v>
      </c>
      <c r="Q135" s="64">
        <v>14</v>
      </c>
      <c r="R135" s="64">
        <v>0.64</v>
      </c>
      <c r="U135" s="65" t="s">
        <v>558</v>
      </c>
      <c r="V135" s="257" t="s">
        <v>44</v>
      </c>
      <c r="W135" s="258"/>
      <c r="X135" s="259"/>
      <c r="Y135" s="79" t="s">
        <v>59</v>
      </c>
      <c r="Z135" s="184">
        <v>2.37</v>
      </c>
      <c r="AA135" s="74">
        <v>0.3</v>
      </c>
      <c r="AB135" s="184">
        <v>14.49</v>
      </c>
      <c r="AC135" s="184">
        <v>70.14</v>
      </c>
      <c r="AD135" s="73"/>
      <c r="AE135" s="73">
        <v>0.05</v>
      </c>
      <c r="AF135" s="73"/>
      <c r="AG135" s="73"/>
      <c r="AH135" s="73">
        <v>0.46</v>
      </c>
      <c r="AI135" s="74">
        <v>7.8</v>
      </c>
      <c r="AJ135" s="74">
        <v>24.9</v>
      </c>
      <c r="AK135" s="74">
        <v>10.5</v>
      </c>
      <c r="AL135" s="73">
        <v>0.48</v>
      </c>
    </row>
    <row r="136" spans="1:38" s="75" customFormat="1" ht="13.5" customHeight="1" x14ac:dyDescent="0.25">
      <c r="A136" s="65" t="s">
        <v>558</v>
      </c>
      <c r="B136" s="237" t="s">
        <v>45</v>
      </c>
      <c r="C136" s="238"/>
      <c r="D136" s="239"/>
      <c r="E136" s="62" t="s">
        <v>59</v>
      </c>
      <c r="F136" s="64">
        <v>1.95</v>
      </c>
      <c r="G136" s="64">
        <v>0.3</v>
      </c>
      <c r="H136" s="82">
        <v>12.03</v>
      </c>
      <c r="I136" s="64">
        <v>57</v>
      </c>
      <c r="J136" s="64"/>
      <c r="K136" s="64">
        <v>0.02</v>
      </c>
      <c r="L136" s="64"/>
      <c r="M136" s="64"/>
      <c r="N136" s="64">
        <v>0.19</v>
      </c>
      <c r="O136" s="64">
        <v>6.3</v>
      </c>
      <c r="P136" s="64">
        <v>26.1</v>
      </c>
      <c r="Q136" s="64">
        <v>5.7</v>
      </c>
      <c r="R136" s="64">
        <v>0.6</v>
      </c>
      <c r="U136" s="65" t="s">
        <v>558</v>
      </c>
      <c r="V136" s="257" t="s">
        <v>45</v>
      </c>
      <c r="W136" s="258"/>
      <c r="X136" s="259"/>
      <c r="Y136" s="79" t="s">
        <v>87</v>
      </c>
      <c r="Z136" s="74">
        <v>1.3</v>
      </c>
      <c r="AA136" s="74">
        <v>0.2</v>
      </c>
      <c r="AB136" s="184">
        <v>8.02</v>
      </c>
      <c r="AC136" s="74">
        <v>38</v>
      </c>
      <c r="AD136" s="73"/>
      <c r="AE136" s="73">
        <v>0.02</v>
      </c>
      <c r="AF136" s="73"/>
      <c r="AG136" s="73"/>
      <c r="AH136" s="73">
        <v>1.2999999999999999E-2</v>
      </c>
      <c r="AI136" s="74">
        <v>4.2</v>
      </c>
      <c r="AJ136" s="74">
        <v>17.399999999999999</v>
      </c>
      <c r="AK136" s="74">
        <v>3.8</v>
      </c>
      <c r="AL136" s="74">
        <v>0.4</v>
      </c>
    </row>
    <row r="137" spans="1:38" s="75" customFormat="1" ht="13.5" customHeight="1" x14ac:dyDescent="0.25">
      <c r="A137" s="109"/>
      <c r="B137" s="240" t="s">
        <v>34</v>
      </c>
      <c r="C137" s="241"/>
      <c r="D137" s="242"/>
      <c r="E137" s="88"/>
      <c r="F137" s="89">
        <f>SUM(F131:F136)</f>
        <v>26.51</v>
      </c>
      <c r="G137" s="89">
        <f>SUM(G131:G136)</f>
        <v>43.239999999999995</v>
      </c>
      <c r="H137" s="90">
        <f>SUM(H131:H136)</f>
        <v>117.31</v>
      </c>
      <c r="I137" s="90">
        <f>SUM(I131:I136)</f>
        <v>968.37</v>
      </c>
      <c r="J137" s="68">
        <v>0.3569</v>
      </c>
      <c r="K137" s="91">
        <f t="shared" ref="K137:L137" si="40">SUM(K131:K136)</f>
        <v>0.77</v>
      </c>
      <c r="L137" s="91">
        <f t="shared" si="40"/>
        <v>33.56</v>
      </c>
      <c r="M137" s="91"/>
      <c r="N137" s="91">
        <f t="shared" ref="N137:R137" si="41">SUM(N131:N136)</f>
        <v>6.12</v>
      </c>
      <c r="O137" s="91">
        <f t="shared" si="41"/>
        <v>113.93</v>
      </c>
      <c r="P137" s="91">
        <f t="shared" si="41"/>
        <v>424.75</v>
      </c>
      <c r="Q137" s="91">
        <f t="shared" si="41"/>
        <v>137.18</v>
      </c>
      <c r="R137" s="91">
        <f t="shared" si="41"/>
        <v>6.5299999999999985</v>
      </c>
      <c r="U137" s="185"/>
      <c r="V137" s="303" t="s">
        <v>34</v>
      </c>
      <c r="W137" s="304"/>
      <c r="X137" s="305"/>
      <c r="Y137" s="186"/>
      <c r="Z137" s="187">
        <f>SUM(Z131:Z136)</f>
        <v>24.720000000000006</v>
      </c>
      <c r="AA137" s="187">
        <f>SUM(AA131:AA136)</f>
        <v>48.05</v>
      </c>
      <c r="AB137" s="151">
        <f>SUM(AB131:AB136)</f>
        <v>107.04999999999998</v>
      </c>
      <c r="AC137" s="151">
        <f>SUM(AC131:AC136)</f>
        <v>963.99</v>
      </c>
      <c r="AD137" s="188">
        <v>0.3553</v>
      </c>
      <c r="AE137" s="189">
        <f t="shared" ref="AE137:AF137" si="42">SUM(AE131:AE136)</f>
        <v>0.77000000000000013</v>
      </c>
      <c r="AF137" s="189">
        <f t="shared" si="42"/>
        <v>26.509999999999998</v>
      </c>
      <c r="AG137" s="189"/>
      <c r="AH137" s="189">
        <f t="shared" ref="AH137:AL137" si="43">SUM(AH131:AH136)</f>
        <v>5.7029999999999994</v>
      </c>
      <c r="AI137" s="189">
        <f t="shared" si="43"/>
        <v>95.85</v>
      </c>
      <c r="AJ137" s="189">
        <f t="shared" si="43"/>
        <v>398.48999999999995</v>
      </c>
      <c r="AK137" s="189">
        <f t="shared" si="43"/>
        <v>130.86000000000001</v>
      </c>
      <c r="AL137" s="189">
        <f t="shared" si="43"/>
        <v>6.23</v>
      </c>
    </row>
    <row r="138" spans="1:38" s="75" customFormat="1" ht="13.5" customHeight="1" thickBot="1" x14ac:dyDescent="0.3">
      <c r="A138" s="93"/>
      <c r="B138" s="263" t="s">
        <v>36</v>
      </c>
      <c r="C138" s="264"/>
      <c r="D138" s="265"/>
      <c r="E138" s="94"/>
      <c r="F138" s="95">
        <f>F129+F137</f>
        <v>47.570000000000007</v>
      </c>
      <c r="G138" s="95">
        <f t="shared" ref="G138:I138" si="44">G129+G137</f>
        <v>61.539999999999992</v>
      </c>
      <c r="H138" s="95">
        <f t="shared" si="44"/>
        <v>220.69</v>
      </c>
      <c r="I138" s="95">
        <f t="shared" si="44"/>
        <v>1636.15</v>
      </c>
      <c r="J138" s="69">
        <v>0.60419999999999996</v>
      </c>
      <c r="K138" s="110">
        <f>K129+K137</f>
        <v>1.33</v>
      </c>
      <c r="L138" s="110">
        <f t="shared" ref="L138:R138" si="45">L129+L137</f>
        <v>56.519999999999996</v>
      </c>
      <c r="M138" s="110">
        <f t="shared" si="45"/>
        <v>0.12</v>
      </c>
      <c r="N138" s="110">
        <f t="shared" si="45"/>
        <v>8.61</v>
      </c>
      <c r="O138" s="110">
        <f t="shared" si="45"/>
        <v>697.59999999999991</v>
      </c>
      <c r="P138" s="110">
        <f t="shared" si="45"/>
        <v>967.29</v>
      </c>
      <c r="Q138" s="110">
        <f t="shared" si="45"/>
        <v>267.83</v>
      </c>
      <c r="R138" s="110">
        <f t="shared" si="45"/>
        <v>15.049999999999997</v>
      </c>
      <c r="U138" s="191"/>
      <c r="V138" s="306" t="s">
        <v>36</v>
      </c>
      <c r="W138" s="307"/>
      <c r="X138" s="308"/>
      <c r="Y138" s="192"/>
      <c r="Z138" s="193">
        <f>Z129+Z137</f>
        <v>45.780000000000008</v>
      </c>
      <c r="AA138" s="193">
        <f t="shared" ref="AA138:AC138" si="46">AA129+AA137</f>
        <v>66.349999999999994</v>
      </c>
      <c r="AB138" s="193">
        <f t="shared" si="46"/>
        <v>210.42999999999998</v>
      </c>
      <c r="AC138" s="193">
        <f t="shared" si="46"/>
        <v>1631.77</v>
      </c>
      <c r="AD138" s="194">
        <v>0.60140000000000005</v>
      </c>
      <c r="AE138" s="195">
        <f>AE129+AE137</f>
        <v>1.33</v>
      </c>
      <c r="AF138" s="195">
        <f t="shared" ref="AF138:AL138" si="47">AF129+AF137</f>
        <v>49.47</v>
      </c>
      <c r="AG138" s="195">
        <f t="shared" si="47"/>
        <v>0.12</v>
      </c>
      <c r="AH138" s="195">
        <f t="shared" si="47"/>
        <v>8.1929999999999996</v>
      </c>
      <c r="AI138" s="195">
        <f t="shared" si="47"/>
        <v>679.52</v>
      </c>
      <c r="AJ138" s="195">
        <f t="shared" si="47"/>
        <v>941.03</v>
      </c>
      <c r="AK138" s="195">
        <f t="shared" si="47"/>
        <v>261.51</v>
      </c>
      <c r="AL138" s="195">
        <f t="shared" si="47"/>
        <v>14.75</v>
      </c>
    </row>
    <row r="139" spans="1:38" s="75" customFormat="1" ht="13.5" customHeight="1" thickBot="1" x14ac:dyDescent="0.3">
      <c r="A139" s="96"/>
      <c r="B139" s="243" t="s">
        <v>366</v>
      </c>
      <c r="C139" s="244"/>
      <c r="D139" s="245"/>
      <c r="E139" s="97"/>
      <c r="F139" s="123">
        <f>(F27+F47+F67+F88+F108+F129)/6</f>
        <v>22.503333333333334</v>
      </c>
      <c r="G139" s="123">
        <f>(G27+G47+G67+G88+G108+G129)/6</f>
        <v>22.996666666666666</v>
      </c>
      <c r="H139" s="123">
        <f>(H27+H47+H67+H88+H108+H129)/6</f>
        <v>95.74666666666667</v>
      </c>
      <c r="I139" s="98">
        <f>(I27+I47+I67+I88+I108+I129)/6</f>
        <v>677.26666666666654</v>
      </c>
      <c r="J139" s="99">
        <f>(J27+J47+J67+J88+J108+J129)/6</f>
        <v>0.24963333333333335</v>
      </c>
      <c r="K139" s="100"/>
      <c r="L139" s="100"/>
      <c r="M139" s="100"/>
      <c r="N139" s="100"/>
      <c r="O139" s="100"/>
      <c r="P139" s="100"/>
      <c r="Q139" s="100"/>
      <c r="R139" s="101"/>
      <c r="U139" s="197"/>
      <c r="V139" s="309" t="s">
        <v>366</v>
      </c>
      <c r="W139" s="310"/>
      <c r="X139" s="311"/>
      <c r="Y139" s="198"/>
      <c r="Z139" s="123">
        <f>(Z27+Z47+Z67+Z88+Z108+Z129)/6</f>
        <v>22.503333333333334</v>
      </c>
      <c r="AA139" s="123">
        <f>(AA27+AA47+AA67+AA88+AA108+AA129)/6</f>
        <v>22.996666666666666</v>
      </c>
      <c r="AB139" s="123">
        <f>(AB27+AB47+AB67+AB88+AB108+AB129)/6</f>
        <v>95.74666666666667</v>
      </c>
      <c r="AC139" s="123">
        <f>(AC27+AC47+AC67+AC88+AC108+AC129)/6</f>
        <v>677.26666666666654</v>
      </c>
      <c r="AD139" s="124">
        <f>(AD27+AD47+AD67+AD88+AD108+AD129)/6</f>
        <v>0.24963333333333335</v>
      </c>
      <c r="AE139" s="199"/>
      <c r="AF139" s="199"/>
      <c r="AG139" s="199"/>
      <c r="AH139" s="199"/>
      <c r="AI139" s="199"/>
      <c r="AJ139" s="199"/>
      <c r="AK139" s="199"/>
      <c r="AL139" s="200"/>
    </row>
    <row r="140" spans="1:38" s="75" customFormat="1" ht="13.5" customHeight="1" thickBot="1" x14ac:dyDescent="0.3">
      <c r="A140" s="96"/>
      <c r="B140" s="243" t="s">
        <v>367</v>
      </c>
      <c r="C140" s="244"/>
      <c r="D140" s="245"/>
      <c r="E140" s="97"/>
      <c r="F140" s="123">
        <f>(F36+F56+F75+F97+F117+F137)/6</f>
        <v>31.494999999999994</v>
      </c>
      <c r="G140" s="123">
        <f>(G36+G56+G75+G97+G117+G137)/6</f>
        <v>32.201666666666675</v>
      </c>
      <c r="H140" s="123">
        <f>(H36+H56+H75+H97+H117+H137)/6</f>
        <v>134.05166666666665</v>
      </c>
      <c r="I140" s="123">
        <f>(I36+I56+I75+I97+I117+I137)/6</f>
        <v>949.35166666666657</v>
      </c>
      <c r="J140" s="99">
        <f>(J36+J56+J75+J97+J117+J137)/6</f>
        <v>0.34991666666666665</v>
      </c>
      <c r="K140" s="100"/>
      <c r="L140" s="100"/>
      <c r="M140" s="100"/>
      <c r="N140" s="100"/>
      <c r="O140" s="100"/>
      <c r="P140" s="100"/>
      <c r="Q140" s="100"/>
      <c r="R140" s="101"/>
      <c r="U140" s="197"/>
      <c r="V140" s="309" t="s">
        <v>367</v>
      </c>
      <c r="W140" s="310"/>
      <c r="X140" s="311"/>
      <c r="Y140" s="198"/>
      <c r="Z140" s="123">
        <f>(Z36+Z56+Z75+Z97+Z117+Z137)/6</f>
        <v>31.495000000000001</v>
      </c>
      <c r="AA140" s="123">
        <f>(AA36+AA56+AA75+AA97+AA117+AA137)/6</f>
        <v>32.201666666666675</v>
      </c>
      <c r="AB140" s="123">
        <f>(AB36+AB56+AB75+AB97+AB117+AB137)/6</f>
        <v>134.05166666666665</v>
      </c>
      <c r="AC140" s="123">
        <f>(AC36+AC56+AC75+AC97+AC117+AC137)/6</f>
        <v>949.3983333333332</v>
      </c>
      <c r="AD140" s="124">
        <f>(AD36+AD56+AD75+AD97+AD117+AD137)/6</f>
        <v>0.34993333333333337</v>
      </c>
      <c r="AE140" s="199"/>
      <c r="AF140" s="199"/>
      <c r="AG140" s="199"/>
      <c r="AH140" s="199"/>
      <c r="AI140" s="199"/>
      <c r="AJ140" s="199"/>
      <c r="AK140" s="199"/>
      <c r="AL140" s="200"/>
    </row>
    <row r="141" spans="1:38" s="75" customFormat="1" ht="13.5" customHeight="1" thickBot="1" x14ac:dyDescent="0.3">
      <c r="A141" s="103"/>
      <c r="B141" s="234" t="s">
        <v>368</v>
      </c>
      <c r="C141" s="234"/>
      <c r="D141" s="234"/>
      <c r="E141" s="104"/>
      <c r="F141" s="203">
        <f>(F138+F118+F98+F76+F57+F37)/6</f>
        <v>53.998333333333335</v>
      </c>
      <c r="G141" s="203">
        <f t="shared" ref="G141:I141" si="48">(G138+G118+G98+G76+G57+G37)/6</f>
        <v>55.198333333333323</v>
      </c>
      <c r="H141" s="203">
        <f t="shared" si="48"/>
        <v>229.79833333333332</v>
      </c>
      <c r="I141" s="105">
        <f t="shared" si="48"/>
        <v>1626.6183333333336</v>
      </c>
      <c r="J141" s="106">
        <f>J139+J140</f>
        <v>0.59955000000000003</v>
      </c>
      <c r="K141" s="105">
        <f>K37+K57+K76+K98+K118+K138</f>
        <v>5.7669999999999995</v>
      </c>
      <c r="L141" s="105">
        <f t="shared" ref="L141:R141" si="49">L37+L57+L76+L98+L118+L138</f>
        <v>593.79000000000008</v>
      </c>
      <c r="M141" s="105">
        <f t="shared" si="49"/>
        <v>1.4779999999999998</v>
      </c>
      <c r="N141" s="105">
        <f t="shared" si="49"/>
        <v>93.12</v>
      </c>
      <c r="O141" s="105">
        <f t="shared" si="49"/>
        <v>3619.79</v>
      </c>
      <c r="P141" s="105">
        <f t="shared" si="49"/>
        <v>5525.93</v>
      </c>
      <c r="Q141" s="105">
        <f t="shared" si="49"/>
        <v>1541.24</v>
      </c>
      <c r="R141" s="105">
        <f t="shared" si="49"/>
        <v>95.003</v>
      </c>
      <c r="U141" s="103"/>
      <c r="V141" s="234" t="s">
        <v>368</v>
      </c>
      <c r="W141" s="234"/>
      <c r="X141" s="234"/>
      <c r="Y141" s="104"/>
      <c r="Z141" s="105">
        <f>(Z138+Z118+Z98+Z76+Z57+Z37)/6</f>
        <v>53.998333333333335</v>
      </c>
      <c r="AA141" s="105">
        <f t="shared" ref="AA141:AC141" si="50">(AA138+AA118+AA98+AA76+AA57+AA37)/6</f>
        <v>55.198333333333345</v>
      </c>
      <c r="AB141" s="105">
        <f t="shared" si="50"/>
        <v>229.79833333333332</v>
      </c>
      <c r="AC141" s="105">
        <f t="shared" si="50"/>
        <v>1626.665</v>
      </c>
      <c r="AD141" s="106">
        <f>AD139+AD140</f>
        <v>0.59956666666666669</v>
      </c>
      <c r="AE141" s="105">
        <f>AE37+AE57+AE76+AE98+AE118+AE138</f>
        <v>5.8290000000000006</v>
      </c>
      <c r="AF141" s="105">
        <f t="shared" ref="AF141:AL141" si="51">AF37+AF57+AF76+AF98+AF118+AF138</f>
        <v>569.03</v>
      </c>
      <c r="AG141" s="105">
        <f t="shared" si="51"/>
        <v>1.488</v>
      </c>
      <c r="AH141" s="105">
        <f t="shared" si="51"/>
        <v>86.783000000000001</v>
      </c>
      <c r="AI141" s="105">
        <f t="shared" si="51"/>
        <v>3615.94</v>
      </c>
      <c r="AJ141" s="105">
        <f t="shared" si="51"/>
        <v>5575.15</v>
      </c>
      <c r="AK141" s="105">
        <f t="shared" si="51"/>
        <v>1553.32</v>
      </c>
      <c r="AL141" s="105">
        <f t="shared" si="51"/>
        <v>93.693000000000012</v>
      </c>
    </row>
    <row r="142" spans="1:38" s="75" customFormat="1" ht="13.5" customHeight="1" thickBot="1" x14ac:dyDescent="0.3">
      <c r="A142" s="103"/>
      <c r="B142" s="234" t="s">
        <v>369</v>
      </c>
      <c r="C142" s="234"/>
      <c r="D142" s="234"/>
      <c r="E142" s="107"/>
      <c r="F142" s="108">
        <v>0.13300000000000001</v>
      </c>
      <c r="G142" s="108">
        <v>0.30499999999999999</v>
      </c>
      <c r="H142" s="108">
        <v>0.56499999999999995</v>
      </c>
      <c r="I142" s="99"/>
      <c r="J142" s="99"/>
      <c r="K142" s="100"/>
      <c r="L142" s="100"/>
      <c r="M142" s="100"/>
      <c r="N142" s="100"/>
      <c r="O142" s="111"/>
      <c r="P142" s="112"/>
      <c r="Q142" s="100"/>
      <c r="R142" s="101"/>
      <c r="U142" s="103"/>
      <c r="V142" s="234" t="s">
        <v>369</v>
      </c>
      <c r="W142" s="234"/>
      <c r="X142" s="234"/>
      <c r="Y142" s="107"/>
      <c r="Z142" s="108">
        <v>0.13</v>
      </c>
      <c r="AA142" s="108">
        <v>0.31</v>
      </c>
      <c r="AB142" s="108">
        <v>0.56000000000000005</v>
      </c>
      <c r="AC142" s="99"/>
      <c r="AD142" s="99"/>
      <c r="AE142" s="100"/>
      <c r="AF142" s="100"/>
      <c r="AG142" s="100"/>
      <c r="AH142" s="100"/>
      <c r="AI142" s="111"/>
      <c r="AJ142" s="112"/>
      <c r="AK142" s="100"/>
      <c r="AL142" s="101"/>
    </row>
    <row r="143" spans="1:38" s="75" customFormat="1" ht="12.75" customHeight="1" x14ac:dyDescent="0.25">
      <c r="B143" s="235" t="s">
        <v>83</v>
      </c>
      <c r="C143" s="235"/>
      <c r="V143" s="235" t="s">
        <v>83</v>
      </c>
      <c r="W143" s="235"/>
    </row>
    <row r="144" spans="1:38" ht="12.75" customHeight="1" x14ac:dyDescent="0.25">
      <c r="A144" s="246" t="s">
        <v>13</v>
      </c>
      <c r="B144" s="246"/>
      <c r="C144" s="75"/>
      <c r="D144" s="75"/>
      <c r="E144" s="75"/>
      <c r="F144" s="75"/>
      <c r="G144" s="75"/>
      <c r="H144" s="75"/>
      <c r="I144" s="247" t="s">
        <v>32</v>
      </c>
      <c r="J144" s="247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246" t="s">
        <v>13</v>
      </c>
      <c r="V144" s="246"/>
      <c r="W144" s="75"/>
      <c r="X144" s="75"/>
      <c r="Y144" s="75"/>
      <c r="Z144" s="75"/>
      <c r="AA144" s="75"/>
      <c r="AB144" s="75"/>
      <c r="AC144" s="247" t="s">
        <v>32</v>
      </c>
      <c r="AD144" s="247"/>
      <c r="AE144" s="75"/>
      <c r="AF144" s="75"/>
      <c r="AG144" s="75"/>
      <c r="AH144" s="75"/>
      <c r="AI144" s="75"/>
      <c r="AJ144" s="75"/>
      <c r="AK144" s="75"/>
      <c r="AL144" s="75"/>
    </row>
    <row r="145" spans="1:38" ht="15.75" customHeight="1" x14ac:dyDescent="0.25">
      <c r="A145" s="248" t="s">
        <v>14</v>
      </c>
      <c r="B145" s="248" t="s">
        <v>15</v>
      </c>
      <c r="C145" s="248"/>
      <c r="D145" s="248"/>
      <c r="E145" s="249" t="s">
        <v>16</v>
      </c>
      <c r="F145" s="251" t="s">
        <v>17</v>
      </c>
      <c r="G145" s="251"/>
      <c r="H145" s="251"/>
      <c r="I145" s="252" t="s">
        <v>21</v>
      </c>
      <c r="J145" s="253" t="s">
        <v>302</v>
      </c>
      <c r="K145" s="252" t="s">
        <v>22</v>
      </c>
      <c r="L145" s="252"/>
      <c r="M145" s="252"/>
      <c r="N145" s="252"/>
      <c r="O145" s="252" t="s">
        <v>23</v>
      </c>
      <c r="P145" s="252"/>
      <c r="Q145" s="252"/>
      <c r="R145" s="252"/>
      <c r="S145" s="75"/>
      <c r="T145" s="75"/>
      <c r="U145" s="248" t="s">
        <v>14</v>
      </c>
      <c r="V145" s="248" t="s">
        <v>15</v>
      </c>
      <c r="W145" s="248"/>
      <c r="X145" s="248"/>
      <c r="Y145" s="249" t="s">
        <v>16</v>
      </c>
      <c r="Z145" s="251" t="s">
        <v>17</v>
      </c>
      <c r="AA145" s="251"/>
      <c r="AB145" s="251"/>
      <c r="AC145" s="252" t="s">
        <v>21</v>
      </c>
      <c r="AD145" s="253" t="s">
        <v>302</v>
      </c>
      <c r="AE145" s="252" t="s">
        <v>22</v>
      </c>
      <c r="AF145" s="252"/>
      <c r="AG145" s="252"/>
      <c r="AH145" s="252"/>
      <c r="AI145" s="252" t="s">
        <v>23</v>
      </c>
      <c r="AJ145" s="252"/>
      <c r="AK145" s="252"/>
      <c r="AL145" s="252"/>
    </row>
    <row r="146" spans="1:38" x14ac:dyDescent="0.25">
      <c r="A146" s="248"/>
      <c r="B146" s="248"/>
      <c r="C146" s="248"/>
      <c r="D146" s="248"/>
      <c r="E146" s="250"/>
      <c r="F146" s="66" t="s">
        <v>18</v>
      </c>
      <c r="G146" s="66" t="s">
        <v>19</v>
      </c>
      <c r="H146" s="66" t="s">
        <v>20</v>
      </c>
      <c r="I146" s="252"/>
      <c r="J146" s="254"/>
      <c r="K146" s="67" t="s">
        <v>24</v>
      </c>
      <c r="L146" s="67" t="s">
        <v>25</v>
      </c>
      <c r="M146" s="67" t="s">
        <v>26</v>
      </c>
      <c r="N146" s="67" t="s">
        <v>27</v>
      </c>
      <c r="O146" s="67" t="s">
        <v>28</v>
      </c>
      <c r="P146" s="67" t="s">
        <v>29</v>
      </c>
      <c r="Q146" s="67" t="s">
        <v>30</v>
      </c>
      <c r="R146" s="67" t="s">
        <v>31</v>
      </c>
      <c r="S146" s="75"/>
      <c r="T146" s="75"/>
      <c r="U146" s="248"/>
      <c r="V146" s="248"/>
      <c r="W146" s="248"/>
      <c r="X146" s="248"/>
      <c r="Y146" s="250"/>
      <c r="Z146" s="66" t="s">
        <v>18</v>
      </c>
      <c r="AA146" s="66" t="s">
        <v>19</v>
      </c>
      <c r="AB146" s="66" t="s">
        <v>20</v>
      </c>
      <c r="AC146" s="252"/>
      <c r="AD146" s="254"/>
      <c r="AE146" s="67" t="s">
        <v>24</v>
      </c>
      <c r="AF146" s="67" t="s">
        <v>25</v>
      </c>
      <c r="AG146" s="67" t="s">
        <v>26</v>
      </c>
      <c r="AH146" s="67" t="s">
        <v>27</v>
      </c>
      <c r="AI146" s="67" t="s">
        <v>28</v>
      </c>
      <c r="AJ146" s="67" t="s">
        <v>29</v>
      </c>
      <c r="AK146" s="67" t="s">
        <v>30</v>
      </c>
      <c r="AL146" s="67" t="s">
        <v>31</v>
      </c>
    </row>
    <row r="147" spans="1:38" ht="13.5" customHeight="1" x14ac:dyDescent="0.25">
      <c r="A147" s="83" t="s">
        <v>395</v>
      </c>
      <c r="B147" s="268" t="s">
        <v>396</v>
      </c>
      <c r="C147" s="268"/>
      <c r="D147" s="268"/>
      <c r="E147" s="62" t="s">
        <v>294</v>
      </c>
      <c r="F147" s="63">
        <v>8.9600000000000009</v>
      </c>
      <c r="G147" s="64">
        <v>6.19</v>
      </c>
      <c r="H147" s="64">
        <v>50.01</v>
      </c>
      <c r="I147" s="64">
        <v>292</v>
      </c>
      <c r="J147" s="64"/>
      <c r="K147" s="64">
        <v>0.21</v>
      </c>
      <c r="L147" s="64">
        <v>0.96</v>
      </c>
      <c r="M147" s="64">
        <v>0.01</v>
      </c>
      <c r="N147" s="64">
        <v>0.59</v>
      </c>
      <c r="O147" s="64">
        <v>156.55000000000001</v>
      </c>
      <c r="P147" s="64">
        <v>261.86</v>
      </c>
      <c r="Q147" s="64">
        <v>72.05</v>
      </c>
      <c r="R147" s="64">
        <v>2.1</v>
      </c>
      <c r="S147" s="75"/>
      <c r="T147" s="75"/>
      <c r="U147" s="86" t="s">
        <v>395</v>
      </c>
      <c r="V147" s="268" t="s">
        <v>396</v>
      </c>
      <c r="W147" s="268"/>
      <c r="X147" s="268"/>
      <c r="Y147" s="79" t="s">
        <v>294</v>
      </c>
      <c r="Z147" s="73">
        <v>8.9600000000000009</v>
      </c>
      <c r="AA147" s="74">
        <v>6.19</v>
      </c>
      <c r="AB147" s="74">
        <v>50.01</v>
      </c>
      <c r="AC147" s="74">
        <v>292</v>
      </c>
      <c r="AD147" s="74"/>
      <c r="AE147" s="74">
        <v>0.21</v>
      </c>
      <c r="AF147" s="74">
        <v>0.96</v>
      </c>
      <c r="AG147" s="74">
        <v>0.01</v>
      </c>
      <c r="AH147" s="74">
        <v>0.59</v>
      </c>
      <c r="AI147" s="74">
        <v>156.55000000000001</v>
      </c>
      <c r="AJ147" s="74">
        <v>261.86</v>
      </c>
      <c r="AK147" s="74">
        <v>72.05</v>
      </c>
      <c r="AL147" s="74">
        <v>2.1</v>
      </c>
    </row>
    <row r="148" spans="1:38" ht="13.5" customHeight="1" x14ac:dyDescent="0.25">
      <c r="A148" s="86" t="s">
        <v>296</v>
      </c>
      <c r="B148" s="257" t="s">
        <v>295</v>
      </c>
      <c r="C148" s="258"/>
      <c r="D148" s="259"/>
      <c r="E148" s="79" t="s">
        <v>88</v>
      </c>
      <c r="F148" s="74">
        <v>3.84</v>
      </c>
      <c r="G148" s="74">
        <v>4.43</v>
      </c>
      <c r="H148" s="74"/>
      <c r="I148" s="74">
        <v>54</v>
      </c>
      <c r="J148" s="74"/>
      <c r="K148" s="74">
        <v>0.01</v>
      </c>
      <c r="L148" s="74">
        <v>0.11</v>
      </c>
      <c r="M148" s="74">
        <v>0.04</v>
      </c>
      <c r="N148" s="74">
        <v>0.03</v>
      </c>
      <c r="O148" s="74">
        <v>132</v>
      </c>
      <c r="P148" s="74">
        <v>75</v>
      </c>
      <c r="Q148" s="74">
        <v>5.25</v>
      </c>
      <c r="R148" s="74">
        <v>0.15</v>
      </c>
      <c r="S148" s="75"/>
      <c r="T148" s="75"/>
      <c r="U148" s="86" t="s">
        <v>296</v>
      </c>
      <c r="V148" s="257" t="s">
        <v>295</v>
      </c>
      <c r="W148" s="258"/>
      <c r="X148" s="259"/>
      <c r="Y148" s="79" t="s">
        <v>88</v>
      </c>
      <c r="Z148" s="74">
        <v>3.84</v>
      </c>
      <c r="AA148" s="74">
        <v>4.43</v>
      </c>
      <c r="AB148" s="74"/>
      <c r="AC148" s="74">
        <v>54</v>
      </c>
      <c r="AD148" s="74"/>
      <c r="AE148" s="74">
        <v>0.01</v>
      </c>
      <c r="AF148" s="74">
        <v>0.11</v>
      </c>
      <c r="AG148" s="74">
        <v>0.04</v>
      </c>
      <c r="AH148" s="74">
        <v>0.03</v>
      </c>
      <c r="AI148" s="74">
        <v>132</v>
      </c>
      <c r="AJ148" s="74">
        <v>75</v>
      </c>
      <c r="AK148" s="74">
        <v>5.25</v>
      </c>
      <c r="AL148" s="74">
        <v>0.15</v>
      </c>
    </row>
    <row r="149" spans="1:38" ht="13.5" customHeight="1" x14ac:dyDescent="0.25">
      <c r="A149" s="86" t="s">
        <v>400</v>
      </c>
      <c r="B149" s="268" t="s">
        <v>401</v>
      </c>
      <c r="C149" s="268"/>
      <c r="D149" s="268"/>
      <c r="E149" s="79">
        <v>200</v>
      </c>
      <c r="F149" s="74">
        <v>3.67</v>
      </c>
      <c r="G149" s="74">
        <v>2.6</v>
      </c>
      <c r="H149" s="74">
        <v>25.09</v>
      </c>
      <c r="I149" s="74">
        <v>138.4</v>
      </c>
      <c r="J149" s="74"/>
      <c r="K149" s="74">
        <v>0.03</v>
      </c>
      <c r="L149" s="74">
        <v>0.38</v>
      </c>
      <c r="M149" s="74">
        <v>0.01</v>
      </c>
      <c r="N149" s="74">
        <v>0.15</v>
      </c>
      <c r="O149" s="74">
        <v>127.99</v>
      </c>
      <c r="P149" s="74">
        <v>117.86</v>
      </c>
      <c r="Q149" s="74">
        <v>18</v>
      </c>
      <c r="R149" s="74">
        <v>0.64</v>
      </c>
      <c r="S149" s="75"/>
      <c r="T149" s="75"/>
      <c r="U149" s="86" t="s">
        <v>400</v>
      </c>
      <c r="V149" s="268" t="s">
        <v>401</v>
      </c>
      <c r="W149" s="268"/>
      <c r="X149" s="268"/>
      <c r="Y149" s="79">
        <v>200</v>
      </c>
      <c r="Z149" s="74">
        <v>3.67</v>
      </c>
      <c r="AA149" s="74">
        <v>2.6</v>
      </c>
      <c r="AB149" s="74">
        <v>25.09</v>
      </c>
      <c r="AC149" s="74">
        <v>138.4</v>
      </c>
      <c r="AD149" s="74"/>
      <c r="AE149" s="74">
        <v>0.03</v>
      </c>
      <c r="AF149" s="74">
        <v>0.38</v>
      </c>
      <c r="AG149" s="74">
        <v>0.01</v>
      </c>
      <c r="AH149" s="74">
        <v>0.15</v>
      </c>
      <c r="AI149" s="74">
        <v>127.99</v>
      </c>
      <c r="AJ149" s="74">
        <v>117.86</v>
      </c>
      <c r="AK149" s="74">
        <v>18</v>
      </c>
      <c r="AL149" s="74">
        <v>0.64</v>
      </c>
    </row>
    <row r="150" spans="1:38" s="75" customFormat="1" ht="13.5" customHeight="1" x14ac:dyDescent="0.25">
      <c r="A150" s="65" t="s">
        <v>558</v>
      </c>
      <c r="B150" s="268" t="s">
        <v>39</v>
      </c>
      <c r="C150" s="268"/>
      <c r="D150" s="268"/>
      <c r="E150" s="79" t="s">
        <v>59</v>
      </c>
      <c r="F150" s="74">
        <v>2.2200000000000002</v>
      </c>
      <c r="G150" s="74">
        <v>0.87</v>
      </c>
      <c r="H150" s="74">
        <v>15.42</v>
      </c>
      <c r="I150" s="74">
        <v>75</v>
      </c>
      <c r="J150" s="74"/>
      <c r="K150" s="74">
        <v>0.05</v>
      </c>
      <c r="L150" s="74"/>
      <c r="M150" s="74"/>
      <c r="N150" s="74">
        <v>0.46</v>
      </c>
      <c r="O150" s="74">
        <v>7.5</v>
      </c>
      <c r="P150" s="74">
        <v>24.6</v>
      </c>
      <c r="Q150" s="74">
        <v>9.9</v>
      </c>
      <c r="R150" s="74">
        <v>0.45</v>
      </c>
      <c r="U150" s="65" t="s">
        <v>558</v>
      </c>
      <c r="V150" s="268" t="s">
        <v>39</v>
      </c>
      <c r="W150" s="268"/>
      <c r="X150" s="268"/>
      <c r="Y150" s="79" t="s">
        <v>59</v>
      </c>
      <c r="Z150" s="74">
        <v>2.2200000000000002</v>
      </c>
      <c r="AA150" s="74">
        <v>0.87</v>
      </c>
      <c r="AB150" s="74">
        <v>15.42</v>
      </c>
      <c r="AC150" s="74">
        <v>75</v>
      </c>
      <c r="AD150" s="74"/>
      <c r="AE150" s="74">
        <v>0.05</v>
      </c>
      <c r="AF150" s="74"/>
      <c r="AG150" s="74"/>
      <c r="AH150" s="74">
        <v>0.46</v>
      </c>
      <c r="AI150" s="74">
        <v>7.5</v>
      </c>
      <c r="AJ150" s="74">
        <v>24.6</v>
      </c>
      <c r="AK150" s="74">
        <v>9.9</v>
      </c>
      <c r="AL150" s="74">
        <v>0.45</v>
      </c>
    </row>
    <row r="151" spans="1:38" ht="13.5" customHeight="1" x14ac:dyDescent="0.25">
      <c r="A151" s="86" t="s">
        <v>297</v>
      </c>
      <c r="B151" s="268" t="s">
        <v>310</v>
      </c>
      <c r="C151" s="268"/>
      <c r="D151" s="268"/>
      <c r="E151" s="79" t="s">
        <v>56</v>
      </c>
      <c r="F151" s="74">
        <v>6</v>
      </c>
      <c r="G151" s="74">
        <v>2</v>
      </c>
      <c r="H151" s="74">
        <v>8</v>
      </c>
      <c r="I151" s="74">
        <v>74</v>
      </c>
      <c r="J151" s="74"/>
      <c r="K151" s="74">
        <v>0.08</v>
      </c>
      <c r="L151" s="74">
        <v>1.6</v>
      </c>
      <c r="M151" s="74">
        <v>0.04</v>
      </c>
      <c r="N151" s="74">
        <v>0.2</v>
      </c>
      <c r="O151" s="74">
        <v>240</v>
      </c>
      <c r="P151" s="74">
        <v>196</v>
      </c>
      <c r="Q151" s="74">
        <v>30</v>
      </c>
      <c r="R151" s="74">
        <v>0.2</v>
      </c>
      <c r="S151" s="75"/>
      <c r="T151" s="75"/>
      <c r="U151" s="86" t="s">
        <v>297</v>
      </c>
      <c r="V151" s="268" t="s">
        <v>310</v>
      </c>
      <c r="W151" s="268"/>
      <c r="X151" s="268"/>
      <c r="Y151" s="79" t="s">
        <v>56</v>
      </c>
      <c r="Z151" s="74">
        <v>6</v>
      </c>
      <c r="AA151" s="74">
        <v>2</v>
      </c>
      <c r="AB151" s="74">
        <v>8</v>
      </c>
      <c r="AC151" s="74">
        <v>74</v>
      </c>
      <c r="AD151" s="74"/>
      <c r="AE151" s="74">
        <v>0.08</v>
      </c>
      <c r="AF151" s="74">
        <v>1.6</v>
      </c>
      <c r="AG151" s="74">
        <v>0.04</v>
      </c>
      <c r="AH151" s="74">
        <v>0.2</v>
      </c>
      <c r="AI151" s="74">
        <v>240</v>
      </c>
      <c r="AJ151" s="74">
        <v>196</v>
      </c>
      <c r="AK151" s="74">
        <v>30</v>
      </c>
      <c r="AL151" s="74">
        <v>0.2</v>
      </c>
    </row>
    <row r="152" spans="1:38" ht="13.5" customHeight="1" x14ac:dyDescent="0.25">
      <c r="A152" s="177" t="s">
        <v>261</v>
      </c>
      <c r="B152" s="268" t="s">
        <v>68</v>
      </c>
      <c r="C152" s="268"/>
      <c r="D152" s="268"/>
      <c r="E152" s="79" t="s">
        <v>55</v>
      </c>
      <c r="F152" s="74">
        <v>0.4</v>
      </c>
      <c r="G152" s="74">
        <v>0.4</v>
      </c>
      <c r="H152" s="74">
        <v>9.8000000000000007</v>
      </c>
      <c r="I152" s="74">
        <v>47</v>
      </c>
      <c r="J152" s="74"/>
      <c r="K152" s="74">
        <v>0.03</v>
      </c>
      <c r="L152" s="74">
        <v>10</v>
      </c>
      <c r="M152" s="74"/>
      <c r="N152" s="74">
        <v>0.3</v>
      </c>
      <c r="O152" s="74">
        <v>16</v>
      </c>
      <c r="P152" s="74">
        <v>11</v>
      </c>
      <c r="Q152" s="74">
        <v>9</v>
      </c>
      <c r="R152" s="74">
        <v>2.2000000000000002</v>
      </c>
      <c r="S152" s="75"/>
      <c r="T152" s="75"/>
      <c r="U152" s="177" t="s">
        <v>261</v>
      </c>
      <c r="V152" s="268" t="s">
        <v>68</v>
      </c>
      <c r="W152" s="268"/>
      <c r="X152" s="268"/>
      <c r="Y152" s="79" t="s">
        <v>55</v>
      </c>
      <c r="Z152" s="74">
        <v>0.4</v>
      </c>
      <c r="AA152" s="74">
        <v>0.4</v>
      </c>
      <c r="AB152" s="74">
        <v>9.8000000000000007</v>
      </c>
      <c r="AC152" s="74">
        <v>47</v>
      </c>
      <c r="AD152" s="74"/>
      <c r="AE152" s="74">
        <v>0.03</v>
      </c>
      <c r="AF152" s="74">
        <v>10</v>
      </c>
      <c r="AG152" s="74"/>
      <c r="AH152" s="74">
        <v>0.3</v>
      </c>
      <c r="AI152" s="74">
        <v>16</v>
      </c>
      <c r="AJ152" s="74">
        <v>11</v>
      </c>
      <c r="AK152" s="74">
        <v>9</v>
      </c>
      <c r="AL152" s="74">
        <v>2.2000000000000002</v>
      </c>
    </row>
    <row r="153" spans="1:38" ht="13.5" customHeight="1" x14ac:dyDescent="0.25">
      <c r="A153" s="65"/>
      <c r="B153" s="260" t="s">
        <v>35</v>
      </c>
      <c r="C153" s="261"/>
      <c r="D153" s="262"/>
      <c r="E153" s="62"/>
      <c r="F153" s="84">
        <f>SUM(F147:F152)</f>
        <v>25.089999999999996</v>
      </c>
      <c r="G153" s="84">
        <f>SUM(G147:G152)</f>
        <v>16.489999999999998</v>
      </c>
      <c r="H153" s="84">
        <f>SUM(H147:H152)</f>
        <v>108.32</v>
      </c>
      <c r="I153" s="84">
        <f>SUM(I147:I152)</f>
        <v>680.4</v>
      </c>
      <c r="J153" s="70">
        <v>0.25080000000000002</v>
      </c>
      <c r="K153" s="85">
        <f t="shared" ref="K153:R153" si="52">SUM(K147:K152)</f>
        <v>0.41000000000000003</v>
      </c>
      <c r="L153" s="85">
        <f t="shared" si="52"/>
        <v>13.05</v>
      </c>
      <c r="M153" s="85">
        <f t="shared" si="52"/>
        <v>0.1</v>
      </c>
      <c r="N153" s="85">
        <f t="shared" si="52"/>
        <v>1.73</v>
      </c>
      <c r="O153" s="85">
        <f t="shared" si="52"/>
        <v>680.04</v>
      </c>
      <c r="P153" s="85">
        <f t="shared" si="52"/>
        <v>686.32</v>
      </c>
      <c r="Q153" s="85">
        <f t="shared" si="52"/>
        <v>144.19999999999999</v>
      </c>
      <c r="R153" s="85">
        <f t="shared" si="52"/>
        <v>5.74</v>
      </c>
      <c r="S153" s="75"/>
      <c r="T153" s="75"/>
      <c r="U153" s="177"/>
      <c r="V153" s="298" t="s">
        <v>35</v>
      </c>
      <c r="W153" s="299"/>
      <c r="X153" s="300"/>
      <c r="Y153" s="79"/>
      <c r="Z153" s="178">
        <f>SUM(Z147:Z152)</f>
        <v>25.089999999999996</v>
      </c>
      <c r="AA153" s="178">
        <f>SUM(AA147:AA152)</f>
        <v>16.489999999999998</v>
      </c>
      <c r="AB153" s="178">
        <f>SUM(AB147:AB152)</f>
        <v>108.32</v>
      </c>
      <c r="AC153" s="178">
        <f>SUM(AC147:AC152)</f>
        <v>680.4</v>
      </c>
      <c r="AD153" s="179">
        <v>0.25080000000000002</v>
      </c>
      <c r="AE153" s="180">
        <f t="shared" ref="AE153:AL153" si="53">SUM(AE147:AE152)</f>
        <v>0.41000000000000003</v>
      </c>
      <c r="AF153" s="180">
        <f t="shared" si="53"/>
        <v>13.05</v>
      </c>
      <c r="AG153" s="180">
        <f t="shared" si="53"/>
        <v>0.1</v>
      </c>
      <c r="AH153" s="180">
        <f t="shared" si="53"/>
        <v>1.73</v>
      </c>
      <c r="AI153" s="180">
        <f t="shared" si="53"/>
        <v>680.04</v>
      </c>
      <c r="AJ153" s="180">
        <f t="shared" si="53"/>
        <v>686.32</v>
      </c>
      <c r="AK153" s="180">
        <f t="shared" si="53"/>
        <v>144.19999999999999</v>
      </c>
      <c r="AL153" s="180">
        <f t="shared" si="53"/>
        <v>5.74</v>
      </c>
    </row>
    <row r="154" spans="1:38" ht="13.5" customHeight="1" x14ac:dyDescent="0.25">
      <c r="A154" s="129"/>
      <c r="B154" s="272"/>
      <c r="C154" s="272"/>
      <c r="D154" s="272"/>
      <c r="E154" s="130"/>
      <c r="F154" s="127"/>
      <c r="G154" s="127"/>
      <c r="H154" s="127"/>
      <c r="I154" s="273" t="s">
        <v>33</v>
      </c>
      <c r="J154" s="273"/>
      <c r="K154" s="127"/>
      <c r="L154" s="127"/>
      <c r="M154" s="127"/>
      <c r="N154" s="127"/>
      <c r="O154" s="127"/>
      <c r="P154" s="127"/>
      <c r="Q154" s="127"/>
      <c r="R154" s="127"/>
      <c r="S154" s="75"/>
      <c r="T154" s="75"/>
      <c r="U154" s="181"/>
      <c r="V154" s="301"/>
      <c r="W154" s="301"/>
      <c r="X154" s="301"/>
      <c r="Y154" s="182"/>
      <c r="Z154" s="176"/>
      <c r="AA154" s="176"/>
      <c r="AB154" s="176"/>
      <c r="AC154" s="302" t="s">
        <v>33</v>
      </c>
      <c r="AD154" s="302"/>
      <c r="AE154" s="176"/>
      <c r="AF154" s="176"/>
      <c r="AG154" s="176"/>
      <c r="AH154" s="176"/>
      <c r="AI154" s="176"/>
      <c r="AJ154" s="176"/>
      <c r="AK154" s="176"/>
      <c r="AL154" s="176"/>
    </row>
    <row r="155" spans="1:38" ht="13.5" customHeight="1" x14ac:dyDescent="0.25">
      <c r="A155" s="83" t="s">
        <v>298</v>
      </c>
      <c r="B155" s="237" t="s">
        <v>344</v>
      </c>
      <c r="C155" s="238"/>
      <c r="D155" s="239"/>
      <c r="E155" s="62">
        <v>100</v>
      </c>
      <c r="F155" s="63">
        <v>1.31</v>
      </c>
      <c r="G155" s="63">
        <v>3.25</v>
      </c>
      <c r="H155" s="64">
        <v>6.47</v>
      </c>
      <c r="I155" s="64">
        <v>60.4</v>
      </c>
      <c r="J155" s="63"/>
      <c r="K155" s="63">
        <v>0.02</v>
      </c>
      <c r="L155" s="64">
        <v>17.100000000000001</v>
      </c>
      <c r="M155" s="63"/>
      <c r="N155" s="64">
        <v>0.61</v>
      </c>
      <c r="O155" s="63">
        <v>24.97</v>
      </c>
      <c r="P155" s="63">
        <v>28.31</v>
      </c>
      <c r="Q155" s="64">
        <v>15.09</v>
      </c>
      <c r="R155" s="63">
        <v>0.47</v>
      </c>
      <c r="S155" s="75"/>
      <c r="T155" s="75"/>
      <c r="U155" s="86" t="s">
        <v>345</v>
      </c>
      <c r="V155" s="257" t="s">
        <v>346</v>
      </c>
      <c r="W155" s="258"/>
      <c r="X155" s="259"/>
      <c r="Y155" s="79">
        <v>100</v>
      </c>
      <c r="Z155" s="73">
        <v>1.42</v>
      </c>
      <c r="AA155" s="73">
        <v>6.03</v>
      </c>
      <c r="AB155" s="74">
        <v>6.28</v>
      </c>
      <c r="AC155" s="74">
        <v>85</v>
      </c>
      <c r="AD155" s="73"/>
      <c r="AE155" s="73">
        <v>0.03</v>
      </c>
      <c r="AF155" s="74">
        <v>5.95</v>
      </c>
      <c r="AG155" s="73"/>
      <c r="AH155" s="74">
        <v>0.24</v>
      </c>
      <c r="AI155" s="73">
        <v>30.72</v>
      </c>
      <c r="AJ155" s="73">
        <v>39.5</v>
      </c>
      <c r="AK155" s="74">
        <v>18.62</v>
      </c>
      <c r="AL155" s="73">
        <v>1.07</v>
      </c>
    </row>
    <row r="156" spans="1:38" ht="13.5" customHeight="1" x14ac:dyDescent="0.25">
      <c r="A156" s="83" t="s">
        <v>316</v>
      </c>
      <c r="B156" s="277" t="s">
        <v>100</v>
      </c>
      <c r="C156" s="278"/>
      <c r="D156" s="279"/>
      <c r="E156" s="62" t="s">
        <v>61</v>
      </c>
      <c r="F156" s="64">
        <v>2.2000000000000002</v>
      </c>
      <c r="G156" s="63">
        <v>2.78</v>
      </c>
      <c r="H156" s="64">
        <v>15.39</v>
      </c>
      <c r="I156" s="64">
        <v>106</v>
      </c>
      <c r="J156" s="63"/>
      <c r="K156" s="64">
        <v>0.12</v>
      </c>
      <c r="L156" s="63">
        <v>0.12</v>
      </c>
      <c r="M156" s="64"/>
      <c r="N156" s="63">
        <v>1.29</v>
      </c>
      <c r="O156" s="64">
        <v>24.18</v>
      </c>
      <c r="P156" s="64">
        <v>71.099999999999994</v>
      </c>
      <c r="Q156" s="63">
        <v>29.35</v>
      </c>
      <c r="R156" s="64">
        <v>1.1000000000000001</v>
      </c>
      <c r="S156" s="75"/>
      <c r="T156" s="75"/>
      <c r="U156" s="86" t="s">
        <v>316</v>
      </c>
      <c r="V156" s="312" t="s">
        <v>100</v>
      </c>
      <c r="W156" s="313"/>
      <c r="X156" s="314"/>
      <c r="Y156" s="79" t="s">
        <v>61</v>
      </c>
      <c r="Z156" s="74">
        <v>2.2000000000000002</v>
      </c>
      <c r="AA156" s="73">
        <v>2.78</v>
      </c>
      <c r="AB156" s="74">
        <v>15.39</v>
      </c>
      <c r="AC156" s="74">
        <v>106</v>
      </c>
      <c r="AD156" s="73"/>
      <c r="AE156" s="74">
        <v>0.12</v>
      </c>
      <c r="AF156" s="73">
        <v>0.12</v>
      </c>
      <c r="AG156" s="74"/>
      <c r="AH156" s="73">
        <v>1.29</v>
      </c>
      <c r="AI156" s="74">
        <v>24.18</v>
      </c>
      <c r="AJ156" s="74">
        <v>71.099999999999994</v>
      </c>
      <c r="AK156" s="73">
        <v>29.35</v>
      </c>
      <c r="AL156" s="74">
        <v>1.1000000000000001</v>
      </c>
    </row>
    <row r="157" spans="1:38" ht="13.5" customHeight="1" x14ac:dyDescent="0.25">
      <c r="A157" s="83" t="s">
        <v>299</v>
      </c>
      <c r="B157" s="277" t="s">
        <v>300</v>
      </c>
      <c r="C157" s="238"/>
      <c r="D157" s="239"/>
      <c r="E157" s="62" t="s">
        <v>301</v>
      </c>
      <c r="F157" s="63">
        <v>6.88</v>
      </c>
      <c r="G157" s="63">
        <v>7.29</v>
      </c>
      <c r="H157" s="63">
        <v>38.380000000000003</v>
      </c>
      <c r="I157" s="64">
        <v>246.6</v>
      </c>
      <c r="J157" s="63"/>
      <c r="K157" s="64">
        <v>7.0000000000000007E-2</v>
      </c>
      <c r="L157" s="63"/>
      <c r="M157" s="64">
        <v>0.04</v>
      </c>
      <c r="N157" s="63">
        <v>0.63</v>
      </c>
      <c r="O157" s="64">
        <v>15.3</v>
      </c>
      <c r="P157" s="63">
        <v>47.34</v>
      </c>
      <c r="Q157" s="64">
        <v>10.26</v>
      </c>
      <c r="R157" s="64">
        <v>1.03</v>
      </c>
      <c r="S157" s="75"/>
      <c r="T157" s="75"/>
      <c r="U157" s="86" t="s">
        <v>299</v>
      </c>
      <c r="V157" s="312" t="s">
        <v>300</v>
      </c>
      <c r="W157" s="258"/>
      <c r="X157" s="259"/>
      <c r="Y157" s="79" t="s">
        <v>301</v>
      </c>
      <c r="Z157" s="73">
        <v>6.88</v>
      </c>
      <c r="AA157" s="73">
        <v>7.29</v>
      </c>
      <c r="AB157" s="73">
        <v>38.380000000000003</v>
      </c>
      <c r="AC157" s="74">
        <v>246.6</v>
      </c>
      <c r="AD157" s="73"/>
      <c r="AE157" s="74">
        <v>7.0000000000000007E-2</v>
      </c>
      <c r="AF157" s="73"/>
      <c r="AG157" s="74">
        <v>0.04</v>
      </c>
      <c r="AH157" s="73">
        <v>0.63</v>
      </c>
      <c r="AI157" s="74">
        <v>15.3</v>
      </c>
      <c r="AJ157" s="73">
        <v>47.34</v>
      </c>
      <c r="AK157" s="74">
        <v>10.26</v>
      </c>
      <c r="AL157" s="74">
        <v>1.03</v>
      </c>
    </row>
    <row r="158" spans="1:38" ht="13.5" customHeight="1" x14ac:dyDescent="0.25">
      <c r="A158" s="83" t="s">
        <v>275</v>
      </c>
      <c r="B158" s="237" t="s">
        <v>101</v>
      </c>
      <c r="C158" s="238"/>
      <c r="D158" s="239"/>
      <c r="E158" s="62" t="s">
        <v>48</v>
      </c>
      <c r="F158" s="64">
        <v>9.3000000000000007</v>
      </c>
      <c r="G158" s="63">
        <v>24.51</v>
      </c>
      <c r="H158" s="64">
        <v>11.6</v>
      </c>
      <c r="I158" s="64">
        <v>305.70999999999998</v>
      </c>
      <c r="J158" s="63"/>
      <c r="K158" s="63">
        <v>3.71</v>
      </c>
      <c r="L158" s="63">
        <v>4.8099999999999996</v>
      </c>
      <c r="M158" s="64">
        <v>14.61</v>
      </c>
      <c r="N158" s="64">
        <v>1.5</v>
      </c>
      <c r="O158" s="64">
        <v>36.5</v>
      </c>
      <c r="P158" s="64">
        <v>112.5</v>
      </c>
      <c r="Q158" s="63">
        <v>20.74</v>
      </c>
      <c r="R158" s="63">
        <v>8.34</v>
      </c>
      <c r="S158" s="75"/>
      <c r="T158" s="75"/>
      <c r="U158" s="86" t="s">
        <v>275</v>
      </c>
      <c r="V158" s="257" t="s">
        <v>101</v>
      </c>
      <c r="W158" s="258"/>
      <c r="X158" s="259"/>
      <c r="Y158" s="79" t="s">
        <v>48</v>
      </c>
      <c r="Z158" s="74">
        <v>9.3000000000000007</v>
      </c>
      <c r="AA158" s="73">
        <v>24.51</v>
      </c>
      <c r="AB158" s="74">
        <v>11.6</v>
      </c>
      <c r="AC158" s="74">
        <v>305.70999999999998</v>
      </c>
      <c r="AD158" s="73"/>
      <c r="AE158" s="73">
        <v>3.71</v>
      </c>
      <c r="AF158" s="73">
        <v>4.8099999999999996</v>
      </c>
      <c r="AG158" s="74">
        <v>14.61</v>
      </c>
      <c r="AH158" s="74">
        <v>1.5</v>
      </c>
      <c r="AI158" s="74">
        <v>36.5</v>
      </c>
      <c r="AJ158" s="74">
        <v>112.5</v>
      </c>
      <c r="AK158" s="73">
        <v>20.74</v>
      </c>
      <c r="AL158" s="73">
        <v>8.34</v>
      </c>
    </row>
    <row r="159" spans="1:38" ht="13.5" customHeight="1" x14ac:dyDescent="0.25">
      <c r="A159" s="177" t="s">
        <v>268</v>
      </c>
      <c r="B159" s="257" t="s">
        <v>315</v>
      </c>
      <c r="C159" s="258"/>
      <c r="D159" s="259"/>
      <c r="E159" s="79" t="s">
        <v>56</v>
      </c>
      <c r="F159" s="74">
        <v>1</v>
      </c>
      <c r="G159" s="73"/>
      <c r="H159" s="74">
        <v>20.2</v>
      </c>
      <c r="I159" s="74">
        <v>84.8</v>
      </c>
      <c r="J159" s="73"/>
      <c r="K159" s="74">
        <v>2.1999999999999999E-2</v>
      </c>
      <c r="L159" s="74">
        <v>4</v>
      </c>
      <c r="M159" s="74"/>
      <c r="N159" s="74">
        <v>0.2</v>
      </c>
      <c r="O159" s="74">
        <v>14</v>
      </c>
      <c r="P159" s="74">
        <v>14</v>
      </c>
      <c r="Q159" s="74">
        <v>8</v>
      </c>
      <c r="R159" s="74">
        <v>2.8</v>
      </c>
      <c r="S159" s="75"/>
      <c r="T159" s="75"/>
      <c r="U159" s="177" t="s">
        <v>268</v>
      </c>
      <c r="V159" s="257" t="s">
        <v>315</v>
      </c>
      <c r="W159" s="258"/>
      <c r="X159" s="259"/>
      <c r="Y159" s="79" t="s">
        <v>56</v>
      </c>
      <c r="Z159" s="74">
        <v>1</v>
      </c>
      <c r="AA159" s="73"/>
      <c r="AB159" s="74">
        <v>20.2</v>
      </c>
      <c r="AC159" s="74">
        <v>84.8</v>
      </c>
      <c r="AD159" s="73"/>
      <c r="AE159" s="74">
        <v>2.1999999999999999E-2</v>
      </c>
      <c r="AF159" s="74">
        <v>4</v>
      </c>
      <c r="AG159" s="74"/>
      <c r="AH159" s="74">
        <v>0.2</v>
      </c>
      <c r="AI159" s="74">
        <v>14</v>
      </c>
      <c r="AJ159" s="74">
        <v>14</v>
      </c>
      <c r="AK159" s="74">
        <v>8</v>
      </c>
      <c r="AL159" s="74">
        <v>2.8</v>
      </c>
    </row>
    <row r="160" spans="1:38" ht="13.5" customHeight="1" x14ac:dyDescent="0.25">
      <c r="A160" s="65" t="s">
        <v>558</v>
      </c>
      <c r="B160" s="257" t="s">
        <v>44</v>
      </c>
      <c r="C160" s="258"/>
      <c r="D160" s="259"/>
      <c r="E160" s="79" t="s">
        <v>59</v>
      </c>
      <c r="F160" s="184">
        <v>2.37</v>
      </c>
      <c r="G160" s="74">
        <v>0.3</v>
      </c>
      <c r="H160" s="184">
        <v>14.49</v>
      </c>
      <c r="I160" s="184">
        <v>70.14</v>
      </c>
      <c r="J160" s="73"/>
      <c r="K160" s="73">
        <v>0.05</v>
      </c>
      <c r="L160" s="73"/>
      <c r="M160" s="73"/>
      <c r="N160" s="73">
        <v>0.46</v>
      </c>
      <c r="O160" s="74">
        <v>7.8</v>
      </c>
      <c r="P160" s="74">
        <v>24.9</v>
      </c>
      <c r="Q160" s="74">
        <v>10.5</v>
      </c>
      <c r="R160" s="73">
        <v>0.48</v>
      </c>
      <c r="S160" s="75"/>
      <c r="T160" s="75"/>
      <c r="U160" s="65" t="s">
        <v>558</v>
      </c>
      <c r="V160" s="257" t="s">
        <v>44</v>
      </c>
      <c r="W160" s="258"/>
      <c r="X160" s="259"/>
      <c r="Y160" s="79" t="s">
        <v>59</v>
      </c>
      <c r="Z160" s="184">
        <v>2.37</v>
      </c>
      <c r="AA160" s="74">
        <v>0.3</v>
      </c>
      <c r="AB160" s="184">
        <v>14.49</v>
      </c>
      <c r="AC160" s="184">
        <v>70.14</v>
      </c>
      <c r="AD160" s="73"/>
      <c r="AE160" s="73">
        <v>0.05</v>
      </c>
      <c r="AF160" s="73"/>
      <c r="AG160" s="73"/>
      <c r="AH160" s="73">
        <v>0.46</v>
      </c>
      <c r="AI160" s="74">
        <v>7.8</v>
      </c>
      <c r="AJ160" s="74">
        <v>24.9</v>
      </c>
      <c r="AK160" s="74">
        <v>10.5</v>
      </c>
      <c r="AL160" s="73">
        <v>0.48</v>
      </c>
    </row>
    <row r="161" spans="1:38" ht="13.5" customHeight="1" x14ac:dyDescent="0.25">
      <c r="A161" s="65" t="s">
        <v>558</v>
      </c>
      <c r="B161" s="237" t="s">
        <v>45</v>
      </c>
      <c r="C161" s="238"/>
      <c r="D161" s="239"/>
      <c r="E161" s="62" t="s">
        <v>46</v>
      </c>
      <c r="F161" s="64">
        <v>3.9</v>
      </c>
      <c r="G161" s="64">
        <v>0.6</v>
      </c>
      <c r="H161" s="82">
        <v>24.06</v>
      </c>
      <c r="I161" s="64">
        <v>114</v>
      </c>
      <c r="J161" s="63"/>
      <c r="K161" s="63">
        <v>0.04</v>
      </c>
      <c r="L161" s="63"/>
      <c r="M161" s="63"/>
      <c r="N161" s="63">
        <v>0.38</v>
      </c>
      <c r="O161" s="64">
        <v>12.6</v>
      </c>
      <c r="P161" s="64">
        <v>52.2</v>
      </c>
      <c r="Q161" s="64">
        <v>11.4</v>
      </c>
      <c r="R161" s="64">
        <v>1.2</v>
      </c>
      <c r="S161" s="75"/>
      <c r="T161" s="75"/>
      <c r="U161" s="65" t="s">
        <v>558</v>
      </c>
      <c r="V161" s="257" t="s">
        <v>45</v>
      </c>
      <c r="W161" s="258"/>
      <c r="X161" s="259"/>
      <c r="Y161" s="79" t="s">
        <v>59</v>
      </c>
      <c r="Z161" s="74">
        <v>1.95</v>
      </c>
      <c r="AA161" s="74">
        <v>0.3</v>
      </c>
      <c r="AB161" s="184">
        <v>12.03</v>
      </c>
      <c r="AC161" s="74">
        <v>57</v>
      </c>
      <c r="AD161" s="74"/>
      <c r="AE161" s="74">
        <v>0.02</v>
      </c>
      <c r="AF161" s="74"/>
      <c r="AG161" s="74"/>
      <c r="AH161" s="74">
        <v>0.19</v>
      </c>
      <c r="AI161" s="74">
        <v>6.3</v>
      </c>
      <c r="AJ161" s="74">
        <v>26.1</v>
      </c>
      <c r="AK161" s="74">
        <v>5.7</v>
      </c>
      <c r="AL161" s="74">
        <v>0.6</v>
      </c>
    </row>
    <row r="162" spans="1:38" ht="13.5" customHeight="1" x14ac:dyDescent="0.25">
      <c r="A162" s="109"/>
      <c r="B162" s="240" t="s">
        <v>34</v>
      </c>
      <c r="C162" s="241"/>
      <c r="D162" s="242"/>
      <c r="E162" s="88"/>
      <c r="F162" s="89">
        <f>SUM(F155:F161)</f>
        <v>26.96</v>
      </c>
      <c r="G162" s="89">
        <f>SUM(G155:G161)</f>
        <v>38.729999999999997</v>
      </c>
      <c r="H162" s="90">
        <f>SUM(H155:H161)</f>
        <v>130.59</v>
      </c>
      <c r="I162" s="90">
        <f>SUM(I155:I161)</f>
        <v>987.65</v>
      </c>
      <c r="J162" s="68">
        <v>0.36399999999999999</v>
      </c>
      <c r="K162" s="91">
        <f t="shared" ref="K162:R162" si="54">SUM(K155:K161)</f>
        <v>4.0319999999999991</v>
      </c>
      <c r="L162" s="91">
        <f t="shared" si="54"/>
        <v>26.03</v>
      </c>
      <c r="M162" s="91">
        <f t="shared" si="54"/>
        <v>14.649999999999999</v>
      </c>
      <c r="N162" s="91">
        <f t="shared" si="54"/>
        <v>5.0699999999999994</v>
      </c>
      <c r="O162" s="91">
        <f t="shared" si="54"/>
        <v>135.35</v>
      </c>
      <c r="P162" s="91">
        <f t="shared" si="54"/>
        <v>350.34999999999997</v>
      </c>
      <c r="Q162" s="91">
        <f t="shared" si="54"/>
        <v>105.34</v>
      </c>
      <c r="R162" s="92">
        <f t="shared" si="54"/>
        <v>15.419999999999998</v>
      </c>
      <c r="S162" s="75"/>
      <c r="T162" s="75"/>
      <c r="U162" s="185"/>
      <c r="V162" s="303" t="s">
        <v>34</v>
      </c>
      <c r="W162" s="304"/>
      <c r="X162" s="305"/>
      <c r="Y162" s="186"/>
      <c r="Z162" s="187">
        <f>SUM(Z155:Z161)</f>
        <v>25.12</v>
      </c>
      <c r="AA162" s="187">
        <f>SUM(AA155:AA161)</f>
        <v>41.209999999999994</v>
      </c>
      <c r="AB162" s="151">
        <f>SUM(AB155:AB161)</f>
        <v>118.37</v>
      </c>
      <c r="AC162" s="151">
        <f>SUM(AC155:AC161)</f>
        <v>955.24999999999989</v>
      </c>
      <c r="AD162" s="188">
        <v>0.35210000000000002</v>
      </c>
      <c r="AE162" s="189">
        <f t="shared" ref="AE162:AL162" si="55">SUM(AE155:AE161)</f>
        <v>4.0219999999999994</v>
      </c>
      <c r="AF162" s="189">
        <f t="shared" si="55"/>
        <v>14.879999999999999</v>
      </c>
      <c r="AG162" s="189">
        <f t="shared" si="55"/>
        <v>14.649999999999999</v>
      </c>
      <c r="AH162" s="189">
        <f t="shared" si="55"/>
        <v>4.5100000000000007</v>
      </c>
      <c r="AI162" s="189">
        <f t="shared" si="55"/>
        <v>134.80000000000001</v>
      </c>
      <c r="AJ162" s="189">
        <f t="shared" si="55"/>
        <v>335.44</v>
      </c>
      <c r="AK162" s="189">
        <f t="shared" si="55"/>
        <v>103.17</v>
      </c>
      <c r="AL162" s="190">
        <f t="shared" si="55"/>
        <v>15.42</v>
      </c>
    </row>
    <row r="163" spans="1:38" ht="13.5" customHeight="1" thickBot="1" x14ac:dyDescent="0.3">
      <c r="A163" s="93"/>
      <c r="B163" s="263" t="s">
        <v>36</v>
      </c>
      <c r="C163" s="264"/>
      <c r="D163" s="265"/>
      <c r="E163" s="94"/>
      <c r="F163" s="95">
        <f>F153+F162</f>
        <v>52.05</v>
      </c>
      <c r="G163" s="95">
        <f t="shared" ref="G163:I163" si="56">G153+G162</f>
        <v>55.22</v>
      </c>
      <c r="H163" s="95">
        <f t="shared" si="56"/>
        <v>238.91</v>
      </c>
      <c r="I163" s="95">
        <f t="shared" si="56"/>
        <v>1668.05</v>
      </c>
      <c r="J163" s="69">
        <v>0.61480000000000001</v>
      </c>
      <c r="K163" s="110">
        <f>K153+K162</f>
        <v>4.4419999999999993</v>
      </c>
      <c r="L163" s="110">
        <f t="shared" ref="L163:R163" si="57">L153+L162</f>
        <v>39.08</v>
      </c>
      <c r="M163" s="110">
        <f t="shared" si="57"/>
        <v>14.749999999999998</v>
      </c>
      <c r="N163" s="110">
        <f t="shared" si="57"/>
        <v>6.7999999999999989</v>
      </c>
      <c r="O163" s="110">
        <f t="shared" si="57"/>
        <v>815.39</v>
      </c>
      <c r="P163" s="95">
        <f t="shared" si="57"/>
        <v>1036.67</v>
      </c>
      <c r="Q163" s="110">
        <f t="shared" si="57"/>
        <v>249.54</v>
      </c>
      <c r="R163" s="110">
        <f t="shared" si="57"/>
        <v>21.159999999999997</v>
      </c>
      <c r="S163" s="75"/>
      <c r="T163" s="75"/>
      <c r="U163" s="191"/>
      <c r="V163" s="306" t="s">
        <v>36</v>
      </c>
      <c r="W163" s="307"/>
      <c r="X163" s="308"/>
      <c r="Y163" s="192"/>
      <c r="Z163" s="193">
        <f>Z153+Z162</f>
        <v>50.209999999999994</v>
      </c>
      <c r="AA163" s="193">
        <f t="shared" ref="AA163:AC163" si="58">AA153+AA162</f>
        <v>57.699999999999989</v>
      </c>
      <c r="AB163" s="193">
        <f t="shared" si="58"/>
        <v>226.69</v>
      </c>
      <c r="AC163" s="193">
        <f t="shared" si="58"/>
        <v>1635.6499999999999</v>
      </c>
      <c r="AD163" s="194">
        <v>0.60289999999999999</v>
      </c>
      <c r="AE163" s="195">
        <f>AE153+AE162</f>
        <v>4.4319999999999995</v>
      </c>
      <c r="AF163" s="195">
        <f t="shared" ref="AF163:AL163" si="59">AF153+AF162</f>
        <v>27.93</v>
      </c>
      <c r="AG163" s="195">
        <f t="shared" si="59"/>
        <v>14.749999999999998</v>
      </c>
      <c r="AH163" s="195">
        <f t="shared" si="59"/>
        <v>6.24</v>
      </c>
      <c r="AI163" s="195">
        <f t="shared" si="59"/>
        <v>814.83999999999992</v>
      </c>
      <c r="AJ163" s="193">
        <f t="shared" si="59"/>
        <v>1021.76</v>
      </c>
      <c r="AK163" s="195">
        <f t="shared" si="59"/>
        <v>247.37</v>
      </c>
      <c r="AL163" s="195">
        <f t="shared" si="59"/>
        <v>21.16</v>
      </c>
    </row>
    <row r="164" spans="1:38" ht="12.75" customHeight="1" x14ac:dyDescent="0.25">
      <c r="A164" s="135"/>
      <c r="B164" s="283" t="s">
        <v>82</v>
      </c>
      <c r="C164" s="283"/>
      <c r="D164" s="13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135"/>
      <c r="V164" s="283" t="s">
        <v>82</v>
      </c>
      <c r="W164" s="283"/>
      <c r="X164" s="13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</row>
    <row r="165" spans="1:38" ht="12.75" customHeight="1" x14ac:dyDescent="0.25">
      <c r="A165" s="246" t="s">
        <v>64</v>
      </c>
      <c r="B165" s="246"/>
      <c r="C165" s="75"/>
      <c r="D165" s="75"/>
      <c r="E165" s="75"/>
      <c r="F165" s="75"/>
      <c r="G165" s="75"/>
      <c r="H165" s="75"/>
      <c r="I165" s="247" t="s">
        <v>32</v>
      </c>
      <c r="J165" s="247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246" t="s">
        <v>64</v>
      </c>
      <c r="V165" s="246"/>
      <c r="W165" s="75"/>
      <c r="X165" s="75"/>
      <c r="Y165" s="75"/>
      <c r="Z165" s="75"/>
      <c r="AA165" s="75"/>
      <c r="AB165" s="75"/>
      <c r="AC165" s="247" t="s">
        <v>32</v>
      </c>
      <c r="AD165" s="247"/>
      <c r="AE165" s="75"/>
      <c r="AF165" s="75"/>
      <c r="AG165" s="75"/>
      <c r="AH165" s="75"/>
      <c r="AI165" s="75"/>
      <c r="AJ165" s="75"/>
      <c r="AK165" s="75"/>
      <c r="AL165" s="75"/>
    </row>
    <row r="166" spans="1:38" ht="15.75" customHeight="1" x14ac:dyDescent="0.25">
      <c r="A166" s="248" t="s">
        <v>14</v>
      </c>
      <c r="B166" s="248" t="s">
        <v>15</v>
      </c>
      <c r="C166" s="248"/>
      <c r="D166" s="248"/>
      <c r="E166" s="249" t="s">
        <v>16</v>
      </c>
      <c r="F166" s="251" t="s">
        <v>17</v>
      </c>
      <c r="G166" s="251"/>
      <c r="H166" s="251"/>
      <c r="I166" s="252" t="s">
        <v>21</v>
      </c>
      <c r="J166" s="253" t="s">
        <v>302</v>
      </c>
      <c r="K166" s="252" t="s">
        <v>22</v>
      </c>
      <c r="L166" s="252"/>
      <c r="M166" s="252"/>
      <c r="N166" s="252"/>
      <c r="O166" s="252" t="s">
        <v>23</v>
      </c>
      <c r="P166" s="252"/>
      <c r="Q166" s="252"/>
      <c r="R166" s="252"/>
      <c r="S166" s="75"/>
      <c r="T166" s="75"/>
      <c r="U166" s="248" t="s">
        <v>14</v>
      </c>
      <c r="V166" s="248" t="s">
        <v>15</v>
      </c>
      <c r="W166" s="248"/>
      <c r="X166" s="248"/>
      <c r="Y166" s="249" t="s">
        <v>16</v>
      </c>
      <c r="Z166" s="251" t="s">
        <v>17</v>
      </c>
      <c r="AA166" s="251"/>
      <c r="AB166" s="251"/>
      <c r="AC166" s="252" t="s">
        <v>21</v>
      </c>
      <c r="AD166" s="253" t="s">
        <v>302</v>
      </c>
      <c r="AE166" s="252" t="s">
        <v>22</v>
      </c>
      <c r="AF166" s="252"/>
      <c r="AG166" s="252"/>
      <c r="AH166" s="252"/>
      <c r="AI166" s="252" t="s">
        <v>23</v>
      </c>
      <c r="AJ166" s="252"/>
      <c r="AK166" s="252"/>
      <c r="AL166" s="252"/>
    </row>
    <row r="167" spans="1:38" x14ac:dyDescent="0.25">
      <c r="A167" s="248"/>
      <c r="B167" s="248"/>
      <c r="C167" s="248"/>
      <c r="D167" s="248"/>
      <c r="E167" s="250"/>
      <c r="F167" s="66" t="s">
        <v>18</v>
      </c>
      <c r="G167" s="66" t="s">
        <v>19</v>
      </c>
      <c r="H167" s="66" t="s">
        <v>20</v>
      </c>
      <c r="I167" s="252"/>
      <c r="J167" s="254"/>
      <c r="K167" s="67" t="s">
        <v>24</v>
      </c>
      <c r="L167" s="67" t="s">
        <v>25</v>
      </c>
      <c r="M167" s="67" t="s">
        <v>26</v>
      </c>
      <c r="N167" s="67" t="s">
        <v>27</v>
      </c>
      <c r="O167" s="67" t="s">
        <v>28</v>
      </c>
      <c r="P167" s="67" t="s">
        <v>29</v>
      </c>
      <c r="Q167" s="67" t="s">
        <v>30</v>
      </c>
      <c r="R167" s="67" t="s">
        <v>31</v>
      </c>
      <c r="S167" s="75"/>
      <c r="T167" s="75"/>
      <c r="U167" s="248"/>
      <c r="V167" s="248"/>
      <c r="W167" s="248"/>
      <c r="X167" s="248"/>
      <c r="Y167" s="250"/>
      <c r="Z167" s="66" t="s">
        <v>18</v>
      </c>
      <c r="AA167" s="66" t="s">
        <v>19</v>
      </c>
      <c r="AB167" s="66" t="s">
        <v>20</v>
      </c>
      <c r="AC167" s="252"/>
      <c r="AD167" s="254"/>
      <c r="AE167" s="67" t="s">
        <v>24</v>
      </c>
      <c r="AF167" s="67" t="s">
        <v>25</v>
      </c>
      <c r="AG167" s="67" t="s">
        <v>26</v>
      </c>
      <c r="AH167" s="67" t="s">
        <v>27</v>
      </c>
      <c r="AI167" s="67" t="s">
        <v>28</v>
      </c>
      <c r="AJ167" s="67" t="s">
        <v>29</v>
      </c>
      <c r="AK167" s="67" t="s">
        <v>30</v>
      </c>
      <c r="AL167" s="67" t="s">
        <v>31</v>
      </c>
    </row>
    <row r="168" spans="1:38" ht="13.5" customHeight="1" x14ac:dyDescent="0.25">
      <c r="A168" s="65" t="s">
        <v>390</v>
      </c>
      <c r="B168" s="267" t="s">
        <v>391</v>
      </c>
      <c r="C168" s="267"/>
      <c r="D168" s="267"/>
      <c r="E168" s="62" t="s">
        <v>56</v>
      </c>
      <c r="F168" s="63">
        <v>18.579999999999998</v>
      </c>
      <c r="G168" s="64">
        <v>33.1</v>
      </c>
      <c r="H168" s="64">
        <v>3.52</v>
      </c>
      <c r="I168" s="63">
        <v>386.21</v>
      </c>
      <c r="J168" s="64"/>
      <c r="K168" s="64">
        <v>0.14000000000000001</v>
      </c>
      <c r="L168" s="64">
        <v>0.34</v>
      </c>
      <c r="M168" s="64">
        <v>0.43</v>
      </c>
      <c r="N168" s="64">
        <v>0.31</v>
      </c>
      <c r="O168" s="64">
        <v>137.44999999999999</v>
      </c>
      <c r="P168" s="64">
        <v>301.02999999999997</v>
      </c>
      <c r="Q168" s="64">
        <v>21.52</v>
      </c>
      <c r="R168" s="64">
        <v>3.52</v>
      </c>
      <c r="S168" s="75"/>
      <c r="T168" s="75"/>
      <c r="U168" s="65" t="s">
        <v>390</v>
      </c>
      <c r="V168" s="267" t="s">
        <v>391</v>
      </c>
      <c r="W168" s="267"/>
      <c r="X168" s="267"/>
      <c r="Y168" s="62" t="s">
        <v>56</v>
      </c>
      <c r="Z168" s="63">
        <v>18.579999999999998</v>
      </c>
      <c r="AA168" s="64">
        <v>33.1</v>
      </c>
      <c r="AB168" s="64">
        <v>3.52</v>
      </c>
      <c r="AC168" s="63">
        <v>386.21</v>
      </c>
      <c r="AD168" s="64"/>
      <c r="AE168" s="64">
        <v>0.14000000000000001</v>
      </c>
      <c r="AF168" s="64">
        <v>0.34</v>
      </c>
      <c r="AG168" s="64">
        <v>0.43</v>
      </c>
      <c r="AH168" s="64">
        <v>0.31</v>
      </c>
      <c r="AI168" s="64">
        <v>137.44999999999999</v>
      </c>
      <c r="AJ168" s="64">
        <v>301.02999999999997</v>
      </c>
      <c r="AK168" s="64">
        <v>21.52</v>
      </c>
      <c r="AL168" s="64">
        <v>3.52</v>
      </c>
    </row>
    <row r="169" spans="1:38" ht="13.5" customHeight="1" x14ac:dyDescent="0.25">
      <c r="A169" s="65" t="s">
        <v>256</v>
      </c>
      <c r="B169" s="267" t="s">
        <v>54</v>
      </c>
      <c r="C169" s="267"/>
      <c r="D169" s="267"/>
      <c r="E169" s="62" t="s">
        <v>56</v>
      </c>
      <c r="F169" s="64">
        <v>1.4</v>
      </c>
      <c r="G169" s="64">
        <v>1.6</v>
      </c>
      <c r="H169" s="64">
        <v>17.350000000000001</v>
      </c>
      <c r="I169" s="64">
        <v>89.32</v>
      </c>
      <c r="J169" s="64"/>
      <c r="K169" s="64">
        <v>0.02</v>
      </c>
      <c r="L169" s="64">
        <v>0.5</v>
      </c>
      <c r="M169" s="64">
        <v>0.01</v>
      </c>
      <c r="N169" s="64">
        <v>0.05</v>
      </c>
      <c r="O169" s="64">
        <v>60.8</v>
      </c>
      <c r="P169" s="64">
        <v>45.5</v>
      </c>
      <c r="Q169" s="64">
        <v>7</v>
      </c>
      <c r="R169" s="64">
        <v>0.11</v>
      </c>
      <c r="S169" s="75"/>
      <c r="T169" s="75"/>
      <c r="U169" s="65" t="s">
        <v>256</v>
      </c>
      <c r="V169" s="267" t="s">
        <v>54</v>
      </c>
      <c r="W169" s="267"/>
      <c r="X169" s="267"/>
      <c r="Y169" s="62" t="s">
        <v>56</v>
      </c>
      <c r="Z169" s="64">
        <v>1.4</v>
      </c>
      <c r="AA169" s="64">
        <v>1.6</v>
      </c>
      <c r="AB169" s="64">
        <v>17.350000000000001</v>
      </c>
      <c r="AC169" s="64">
        <v>89.32</v>
      </c>
      <c r="AD169" s="64"/>
      <c r="AE169" s="64">
        <v>0.02</v>
      </c>
      <c r="AF169" s="64">
        <v>0.5</v>
      </c>
      <c r="AG169" s="64">
        <v>0.01</v>
      </c>
      <c r="AH169" s="64">
        <v>0.05</v>
      </c>
      <c r="AI169" s="64">
        <v>60.8</v>
      </c>
      <c r="AJ169" s="64">
        <v>45.5</v>
      </c>
      <c r="AK169" s="64">
        <v>7</v>
      </c>
      <c r="AL169" s="64">
        <v>0.11</v>
      </c>
    </row>
    <row r="170" spans="1:38" ht="13.5" customHeight="1" x14ac:dyDescent="0.25">
      <c r="A170" s="65" t="s">
        <v>558</v>
      </c>
      <c r="B170" s="237" t="s">
        <v>45</v>
      </c>
      <c r="C170" s="238"/>
      <c r="D170" s="239"/>
      <c r="E170" s="62" t="s">
        <v>87</v>
      </c>
      <c r="F170" s="64">
        <v>1.3</v>
      </c>
      <c r="G170" s="64">
        <v>0.2</v>
      </c>
      <c r="H170" s="82">
        <v>8.02</v>
      </c>
      <c r="I170" s="64">
        <v>38</v>
      </c>
      <c r="J170" s="63"/>
      <c r="K170" s="63">
        <v>0.02</v>
      </c>
      <c r="L170" s="63"/>
      <c r="M170" s="63"/>
      <c r="N170" s="63">
        <v>1.2999999999999999E-2</v>
      </c>
      <c r="O170" s="64">
        <v>4.2</v>
      </c>
      <c r="P170" s="64">
        <v>17.399999999999999</v>
      </c>
      <c r="Q170" s="64">
        <v>3.8</v>
      </c>
      <c r="R170" s="64">
        <v>0.4</v>
      </c>
      <c r="S170" s="75"/>
      <c r="T170" s="75"/>
      <c r="U170" s="65" t="s">
        <v>558</v>
      </c>
      <c r="V170" s="237" t="s">
        <v>45</v>
      </c>
      <c r="W170" s="238"/>
      <c r="X170" s="239"/>
      <c r="Y170" s="62" t="s">
        <v>87</v>
      </c>
      <c r="Z170" s="64">
        <v>1.3</v>
      </c>
      <c r="AA170" s="64">
        <v>0.2</v>
      </c>
      <c r="AB170" s="82">
        <v>8.02</v>
      </c>
      <c r="AC170" s="64">
        <v>38</v>
      </c>
      <c r="AD170" s="63"/>
      <c r="AE170" s="63">
        <v>0.02</v>
      </c>
      <c r="AF170" s="63"/>
      <c r="AG170" s="63"/>
      <c r="AH170" s="63">
        <v>1.2999999999999999E-2</v>
      </c>
      <c r="AI170" s="64">
        <v>4.2</v>
      </c>
      <c r="AJ170" s="64">
        <v>17.399999999999999</v>
      </c>
      <c r="AK170" s="64">
        <v>3.8</v>
      </c>
      <c r="AL170" s="64">
        <v>0.4</v>
      </c>
    </row>
    <row r="171" spans="1:38" ht="13.5" customHeight="1" x14ac:dyDescent="0.25">
      <c r="A171" s="65" t="s">
        <v>392</v>
      </c>
      <c r="B171" s="267" t="s">
        <v>102</v>
      </c>
      <c r="C171" s="267"/>
      <c r="D171" s="267"/>
      <c r="E171" s="62" t="s">
        <v>393</v>
      </c>
      <c r="F171" s="64">
        <v>4.6100000000000003</v>
      </c>
      <c r="G171" s="64">
        <v>2.74</v>
      </c>
      <c r="H171" s="64">
        <v>14.59</v>
      </c>
      <c r="I171" s="64">
        <v>101</v>
      </c>
      <c r="J171" s="64"/>
      <c r="K171" s="64">
        <v>0.04</v>
      </c>
      <c r="L171" s="64">
        <v>0.02</v>
      </c>
      <c r="M171" s="64">
        <v>0.02</v>
      </c>
      <c r="N171" s="64">
        <v>0.46</v>
      </c>
      <c r="O171" s="64">
        <v>25.4</v>
      </c>
      <c r="P171" s="64">
        <v>45.1</v>
      </c>
      <c r="Q171" s="64">
        <v>10.8</v>
      </c>
      <c r="R171" s="64">
        <v>0.45</v>
      </c>
      <c r="S171" s="75"/>
      <c r="T171" s="75"/>
      <c r="U171" s="65" t="s">
        <v>392</v>
      </c>
      <c r="V171" s="267" t="s">
        <v>102</v>
      </c>
      <c r="W171" s="267"/>
      <c r="X171" s="267"/>
      <c r="Y171" s="62" t="s">
        <v>393</v>
      </c>
      <c r="Z171" s="64">
        <v>4.6100000000000003</v>
      </c>
      <c r="AA171" s="64">
        <v>2.74</v>
      </c>
      <c r="AB171" s="64">
        <v>14.59</v>
      </c>
      <c r="AC171" s="64">
        <v>101</v>
      </c>
      <c r="AD171" s="64"/>
      <c r="AE171" s="64">
        <v>0.04</v>
      </c>
      <c r="AF171" s="64">
        <v>0.02</v>
      </c>
      <c r="AG171" s="64">
        <v>0.02</v>
      </c>
      <c r="AH171" s="64">
        <v>0.46</v>
      </c>
      <c r="AI171" s="64">
        <v>25.4</v>
      </c>
      <c r="AJ171" s="64">
        <v>45.1</v>
      </c>
      <c r="AK171" s="64">
        <v>10.8</v>
      </c>
      <c r="AL171" s="64">
        <v>0.45</v>
      </c>
    </row>
    <row r="172" spans="1:38" ht="13.5" customHeight="1" x14ac:dyDescent="0.25">
      <c r="A172" s="65" t="s">
        <v>261</v>
      </c>
      <c r="B172" s="267" t="s">
        <v>68</v>
      </c>
      <c r="C172" s="267"/>
      <c r="D172" s="267"/>
      <c r="E172" s="62" t="s">
        <v>56</v>
      </c>
      <c r="F172" s="64">
        <v>0.8</v>
      </c>
      <c r="G172" s="64">
        <v>0.8</v>
      </c>
      <c r="H172" s="64">
        <v>19.600000000000001</v>
      </c>
      <c r="I172" s="64">
        <v>94</v>
      </c>
      <c r="J172" s="64"/>
      <c r="K172" s="64">
        <v>0.06</v>
      </c>
      <c r="L172" s="64">
        <v>20</v>
      </c>
      <c r="M172" s="64"/>
      <c r="N172" s="64">
        <v>0.6</v>
      </c>
      <c r="O172" s="64">
        <v>32</v>
      </c>
      <c r="P172" s="64">
        <v>22</v>
      </c>
      <c r="Q172" s="64">
        <v>18</v>
      </c>
      <c r="R172" s="64">
        <v>4.4000000000000004</v>
      </c>
      <c r="S172" s="75"/>
      <c r="T172" s="75"/>
      <c r="U172" s="65" t="s">
        <v>261</v>
      </c>
      <c r="V172" s="267" t="s">
        <v>68</v>
      </c>
      <c r="W172" s="267"/>
      <c r="X172" s="267"/>
      <c r="Y172" s="62" t="s">
        <v>56</v>
      </c>
      <c r="Z172" s="64">
        <v>0.8</v>
      </c>
      <c r="AA172" s="64">
        <v>0.8</v>
      </c>
      <c r="AB172" s="64">
        <v>19.600000000000001</v>
      </c>
      <c r="AC172" s="64">
        <v>94</v>
      </c>
      <c r="AD172" s="64"/>
      <c r="AE172" s="64">
        <v>0.06</v>
      </c>
      <c r="AF172" s="64">
        <v>20</v>
      </c>
      <c r="AG172" s="64"/>
      <c r="AH172" s="64">
        <v>0.6</v>
      </c>
      <c r="AI172" s="64">
        <v>32</v>
      </c>
      <c r="AJ172" s="64">
        <v>22</v>
      </c>
      <c r="AK172" s="64">
        <v>18</v>
      </c>
      <c r="AL172" s="64">
        <v>4.4000000000000004</v>
      </c>
    </row>
    <row r="173" spans="1:38" ht="13.5" customHeight="1" x14ac:dyDescent="0.25">
      <c r="A173" s="65"/>
      <c r="B173" s="260" t="s">
        <v>35</v>
      </c>
      <c r="C173" s="261"/>
      <c r="D173" s="262"/>
      <c r="E173" s="62"/>
      <c r="F173" s="84">
        <f>SUM(F168:F172)</f>
        <v>26.689999999999998</v>
      </c>
      <c r="G173" s="84">
        <f>SUM(G168:G172)</f>
        <v>38.440000000000005</v>
      </c>
      <c r="H173" s="84">
        <f>SUM(H168:H172)</f>
        <v>63.080000000000005</v>
      </c>
      <c r="I173" s="84">
        <f>SUM(I168:I172)</f>
        <v>708.53</v>
      </c>
      <c r="J173" s="70">
        <v>0.26119999999999999</v>
      </c>
      <c r="K173" s="85">
        <f t="shared" ref="K173:R173" si="60">SUM(K168:K172)</f>
        <v>0.28000000000000003</v>
      </c>
      <c r="L173" s="85">
        <f t="shared" si="60"/>
        <v>20.86</v>
      </c>
      <c r="M173" s="85">
        <f t="shared" si="60"/>
        <v>0.46</v>
      </c>
      <c r="N173" s="85">
        <f t="shared" si="60"/>
        <v>1.4329999999999998</v>
      </c>
      <c r="O173" s="85">
        <f t="shared" si="60"/>
        <v>259.85000000000002</v>
      </c>
      <c r="P173" s="85">
        <f t="shared" si="60"/>
        <v>431.03</v>
      </c>
      <c r="Q173" s="85">
        <f t="shared" si="60"/>
        <v>61.120000000000005</v>
      </c>
      <c r="R173" s="85">
        <f t="shared" si="60"/>
        <v>8.8800000000000008</v>
      </c>
      <c r="S173" s="75"/>
      <c r="T173" s="75"/>
      <c r="U173" s="65"/>
      <c r="V173" s="260" t="s">
        <v>35</v>
      </c>
      <c r="W173" s="261"/>
      <c r="X173" s="262"/>
      <c r="Y173" s="62"/>
      <c r="Z173" s="84">
        <f>SUM(Z168:Z172)</f>
        <v>26.689999999999998</v>
      </c>
      <c r="AA173" s="84">
        <f>SUM(AA168:AA172)</f>
        <v>38.440000000000005</v>
      </c>
      <c r="AB173" s="84">
        <f>SUM(AB168:AB172)</f>
        <v>63.080000000000005</v>
      </c>
      <c r="AC173" s="84">
        <f>SUM(AC168:AC172)</f>
        <v>708.53</v>
      </c>
      <c r="AD173" s="70">
        <v>0.26119999999999999</v>
      </c>
      <c r="AE173" s="85">
        <f t="shared" ref="AE173:AL173" si="61">SUM(AE168:AE172)</f>
        <v>0.28000000000000003</v>
      </c>
      <c r="AF173" s="85">
        <f t="shared" si="61"/>
        <v>20.86</v>
      </c>
      <c r="AG173" s="85">
        <f t="shared" si="61"/>
        <v>0.46</v>
      </c>
      <c r="AH173" s="85">
        <f t="shared" si="61"/>
        <v>1.4329999999999998</v>
      </c>
      <c r="AI173" s="85">
        <f t="shared" si="61"/>
        <v>259.85000000000002</v>
      </c>
      <c r="AJ173" s="85">
        <f t="shared" si="61"/>
        <v>431.03</v>
      </c>
      <c r="AK173" s="85">
        <f t="shared" si="61"/>
        <v>61.120000000000005</v>
      </c>
      <c r="AL173" s="85">
        <f t="shared" si="61"/>
        <v>8.8800000000000008</v>
      </c>
    </row>
    <row r="174" spans="1:38" ht="13.5" customHeight="1" x14ac:dyDescent="0.25">
      <c r="A174" s="129"/>
      <c r="B174" s="272"/>
      <c r="C174" s="272"/>
      <c r="D174" s="272"/>
      <c r="E174" s="130"/>
      <c r="F174" s="163"/>
      <c r="G174" s="163"/>
      <c r="H174" s="163"/>
      <c r="I174" s="273" t="s">
        <v>33</v>
      </c>
      <c r="J174" s="273"/>
      <c r="K174" s="127"/>
      <c r="L174" s="127"/>
      <c r="M174" s="127"/>
      <c r="N174" s="127"/>
      <c r="O174" s="127"/>
      <c r="P174" s="127"/>
      <c r="Q174" s="127"/>
      <c r="R174" s="127"/>
      <c r="S174" s="75"/>
      <c r="T174" s="75"/>
      <c r="U174" s="129"/>
      <c r="V174" s="272"/>
      <c r="W174" s="272"/>
      <c r="X174" s="272"/>
      <c r="Y174" s="130"/>
      <c r="Z174" s="163"/>
      <c r="AA174" s="163"/>
      <c r="AB174" s="163"/>
      <c r="AC174" s="273" t="s">
        <v>33</v>
      </c>
      <c r="AD174" s="273"/>
      <c r="AE174" s="127"/>
      <c r="AF174" s="127"/>
      <c r="AG174" s="127"/>
      <c r="AH174" s="127"/>
      <c r="AI174" s="127"/>
      <c r="AJ174" s="127"/>
      <c r="AK174" s="127"/>
      <c r="AL174" s="127"/>
    </row>
    <row r="175" spans="1:38" ht="13.5" customHeight="1" x14ac:dyDescent="0.25">
      <c r="A175" s="65" t="s">
        <v>558</v>
      </c>
      <c r="B175" s="269" t="s">
        <v>105</v>
      </c>
      <c r="C175" s="270"/>
      <c r="D175" s="271"/>
      <c r="E175" s="62" t="s">
        <v>55</v>
      </c>
      <c r="F175" s="64">
        <v>2.8</v>
      </c>
      <c r="G175" s="63"/>
      <c r="H175" s="64">
        <v>1.3</v>
      </c>
      <c r="I175" s="64">
        <v>19</v>
      </c>
      <c r="J175" s="63"/>
      <c r="K175" s="63"/>
      <c r="L175" s="63"/>
      <c r="M175" s="63"/>
      <c r="N175" s="63"/>
      <c r="O175" s="64">
        <v>25</v>
      </c>
      <c r="P175" s="64">
        <v>20</v>
      </c>
      <c r="Q175" s="64"/>
      <c r="R175" s="64">
        <v>1.2</v>
      </c>
      <c r="S175" s="75"/>
      <c r="T175" s="75"/>
      <c r="U175" s="65" t="s">
        <v>558</v>
      </c>
      <c r="V175" s="269" t="s">
        <v>105</v>
      </c>
      <c r="W175" s="270"/>
      <c r="X175" s="271"/>
      <c r="Y175" s="62" t="s">
        <v>55</v>
      </c>
      <c r="Z175" s="64">
        <v>2.8</v>
      </c>
      <c r="AA175" s="63"/>
      <c r="AB175" s="64">
        <v>1.3</v>
      </c>
      <c r="AC175" s="64">
        <v>19</v>
      </c>
      <c r="AD175" s="63"/>
      <c r="AE175" s="63"/>
      <c r="AF175" s="63"/>
      <c r="AG175" s="63"/>
      <c r="AH175" s="63"/>
      <c r="AI175" s="64">
        <v>25</v>
      </c>
      <c r="AJ175" s="64">
        <v>20</v>
      </c>
      <c r="AK175" s="64"/>
      <c r="AL175" s="64">
        <v>1.2</v>
      </c>
    </row>
    <row r="176" spans="1:38" ht="13.5" customHeight="1" x14ac:dyDescent="0.25">
      <c r="A176" s="65" t="s">
        <v>276</v>
      </c>
      <c r="B176" s="269" t="s">
        <v>104</v>
      </c>
      <c r="C176" s="270"/>
      <c r="D176" s="271"/>
      <c r="E176" s="62" t="s">
        <v>61</v>
      </c>
      <c r="F176" s="64">
        <v>1.93</v>
      </c>
      <c r="G176" s="63">
        <v>6.34</v>
      </c>
      <c r="H176" s="64">
        <v>10.050000000000001</v>
      </c>
      <c r="I176" s="64">
        <v>104.16</v>
      </c>
      <c r="J176" s="63"/>
      <c r="K176" s="64">
        <v>6.8000000000000005E-2</v>
      </c>
      <c r="L176" s="63">
        <v>17.53</v>
      </c>
      <c r="M176" s="63">
        <v>0.03</v>
      </c>
      <c r="N176" s="63">
        <v>3.99</v>
      </c>
      <c r="O176" s="64">
        <v>47.3</v>
      </c>
      <c r="P176" s="63">
        <v>73.94</v>
      </c>
      <c r="Q176" s="63">
        <v>43.93</v>
      </c>
      <c r="R176" s="64">
        <v>1.6</v>
      </c>
      <c r="S176" s="75"/>
      <c r="T176" s="75"/>
      <c r="U176" s="65" t="s">
        <v>276</v>
      </c>
      <c r="V176" s="269" t="s">
        <v>104</v>
      </c>
      <c r="W176" s="270"/>
      <c r="X176" s="271"/>
      <c r="Y176" s="62" t="s">
        <v>61</v>
      </c>
      <c r="Z176" s="64">
        <v>1.93</v>
      </c>
      <c r="AA176" s="63">
        <v>6.34</v>
      </c>
      <c r="AB176" s="64">
        <v>10.050000000000001</v>
      </c>
      <c r="AC176" s="64">
        <v>104.16</v>
      </c>
      <c r="AD176" s="63"/>
      <c r="AE176" s="64">
        <v>6.8000000000000005E-2</v>
      </c>
      <c r="AF176" s="63">
        <v>17.53</v>
      </c>
      <c r="AG176" s="63">
        <v>0.03</v>
      </c>
      <c r="AH176" s="63">
        <v>3.99</v>
      </c>
      <c r="AI176" s="64">
        <v>47.3</v>
      </c>
      <c r="AJ176" s="63">
        <v>73.94</v>
      </c>
      <c r="AK176" s="63">
        <v>43.93</v>
      </c>
      <c r="AL176" s="64">
        <v>1.6</v>
      </c>
    </row>
    <row r="177" spans="1:38" ht="13.5" customHeight="1" x14ac:dyDescent="0.25">
      <c r="A177" s="65" t="s">
        <v>372</v>
      </c>
      <c r="B177" s="237" t="s">
        <v>90</v>
      </c>
      <c r="C177" s="238"/>
      <c r="D177" s="239"/>
      <c r="E177" s="62" t="s">
        <v>56</v>
      </c>
      <c r="F177" s="64">
        <v>4.18</v>
      </c>
      <c r="G177" s="63">
        <v>9.3800000000000008</v>
      </c>
      <c r="H177" s="64">
        <v>36.28</v>
      </c>
      <c r="I177" s="64">
        <v>243.28</v>
      </c>
      <c r="J177" s="63"/>
      <c r="K177" s="64">
        <v>0.23</v>
      </c>
      <c r="L177" s="64">
        <v>39.6</v>
      </c>
      <c r="M177" s="64">
        <v>0.03</v>
      </c>
      <c r="N177" s="63">
        <v>6.23</v>
      </c>
      <c r="O177" s="64">
        <v>20.010000000000002</v>
      </c>
      <c r="P177" s="63">
        <v>116.64</v>
      </c>
      <c r="Q177" s="64">
        <v>45.81</v>
      </c>
      <c r="R177" s="64">
        <v>1.8</v>
      </c>
      <c r="S177" s="75"/>
      <c r="T177" s="75"/>
      <c r="U177" s="65" t="s">
        <v>372</v>
      </c>
      <c r="V177" s="237" t="s">
        <v>90</v>
      </c>
      <c r="W177" s="238"/>
      <c r="X177" s="239"/>
      <c r="Y177" s="62" t="s">
        <v>56</v>
      </c>
      <c r="Z177" s="64">
        <v>4.18</v>
      </c>
      <c r="AA177" s="63">
        <v>9.3800000000000008</v>
      </c>
      <c r="AB177" s="64">
        <v>36.28</v>
      </c>
      <c r="AC177" s="64">
        <v>243.28</v>
      </c>
      <c r="AD177" s="63"/>
      <c r="AE177" s="64">
        <v>0.23</v>
      </c>
      <c r="AF177" s="64">
        <v>39.6</v>
      </c>
      <c r="AG177" s="64">
        <v>0.03</v>
      </c>
      <c r="AH177" s="63">
        <v>6.23</v>
      </c>
      <c r="AI177" s="64">
        <v>20.010000000000002</v>
      </c>
      <c r="AJ177" s="63">
        <v>116.64</v>
      </c>
      <c r="AK177" s="64">
        <v>45.81</v>
      </c>
      <c r="AL177" s="64">
        <v>1.8</v>
      </c>
    </row>
    <row r="178" spans="1:38" ht="13.5" customHeight="1" x14ac:dyDescent="0.25">
      <c r="A178" s="83" t="s">
        <v>407</v>
      </c>
      <c r="B178" s="280" t="s">
        <v>410</v>
      </c>
      <c r="C178" s="281"/>
      <c r="D178" s="282"/>
      <c r="E178" s="62" t="s">
        <v>408</v>
      </c>
      <c r="F178" s="63">
        <v>13.05</v>
      </c>
      <c r="G178" s="63">
        <v>14.58</v>
      </c>
      <c r="H178" s="64">
        <v>17.079999999999998</v>
      </c>
      <c r="I178" s="64">
        <v>251.67</v>
      </c>
      <c r="J178" s="63"/>
      <c r="K178" s="64">
        <v>0.83</v>
      </c>
      <c r="L178" s="64">
        <v>1.2</v>
      </c>
      <c r="M178" s="64">
        <v>0.06</v>
      </c>
      <c r="N178" s="64">
        <v>2.78</v>
      </c>
      <c r="O178" s="64">
        <v>46.58</v>
      </c>
      <c r="P178" s="63">
        <v>147.28</v>
      </c>
      <c r="Q178" s="63">
        <v>30.55</v>
      </c>
      <c r="R178" s="63">
        <v>1.45</v>
      </c>
      <c r="S178" s="75"/>
      <c r="T178" s="75"/>
      <c r="U178" s="83" t="s">
        <v>407</v>
      </c>
      <c r="V178" s="280" t="s">
        <v>410</v>
      </c>
      <c r="W178" s="281"/>
      <c r="X178" s="282"/>
      <c r="Y178" s="62" t="s">
        <v>408</v>
      </c>
      <c r="Z178" s="63">
        <v>13.05</v>
      </c>
      <c r="AA178" s="63">
        <v>14.58</v>
      </c>
      <c r="AB178" s="64">
        <v>17.079999999999998</v>
      </c>
      <c r="AC178" s="64">
        <v>251.67</v>
      </c>
      <c r="AD178" s="63"/>
      <c r="AE178" s="64">
        <v>0.83</v>
      </c>
      <c r="AF178" s="64">
        <v>1.2</v>
      </c>
      <c r="AG178" s="64">
        <v>0.06</v>
      </c>
      <c r="AH178" s="64">
        <v>2.78</v>
      </c>
      <c r="AI178" s="64">
        <v>46.58</v>
      </c>
      <c r="AJ178" s="63">
        <v>147.28</v>
      </c>
      <c r="AK178" s="63">
        <v>30.55</v>
      </c>
      <c r="AL178" s="63">
        <v>1.45</v>
      </c>
    </row>
    <row r="179" spans="1:38" ht="13.5" customHeight="1" x14ac:dyDescent="0.25">
      <c r="A179" s="65" t="s">
        <v>277</v>
      </c>
      <c r="B179" s="148" t="s">
        <v>42</v>
      </c>
      <c r="C179" s="149"/>
      <c r="D179" s="150"/>
      <c r="E179" s="62">
        <v>200</v>
      </c>
      <c r="F179" s="63">
        <v>0.56000000000000005</v>
      </c>
      <c r="G179" s="63"/>
      <c r="H179" s="63">
        <v>27.89</v>
      </c>
      <c r="I179" s="63">
        <v>113.79</v>
      </c>
      <c r="J179" s="63"/>
      <c r="K179" s="63">
        <v>3.0000000000000001E-3</v>
      </c>
      <c r="L179" s="64">
        <v>3.9</v>
      </c>
      <c r="M179" s="64"/>
      <c r="N179" s="64">
        <v>0.09</v>
      </c>
      <c r="O179" s="64">
        <v>5.0999999999999996</v>
      </c>
      <c r="P179" s="64">
        <v>3.3</v>
      </c>
      <c r="Q179" s="64">
        <v>2.7</v>
      </c>
      <c r="R179" s="63">
        <v>0.76</v>
      </c>
      <c r="S179" s="75"/>
      <c r="T179" s="75"/>
      <c r="U179" s="65" t="s">
        <v>277</v>
      </c>
      <c r="V179" s="148" t="s">
        <v>42</v>
      </c>
      <c r="W179" s="149"/>
      <c r="X179" s="150"/>
      <c r="Y179" s="62">
        <v>200</v>
      </c>
      <c r="Z179" s="63">
        <v>0.56000000000000005</v>
      </c>
      <c r="AA179" s="63"/>
      <c r="AB179" s="63">
        <v>27.89</v>
      </c>
      <c r="AC179" s="63">
        <v>113.79</v>
      </c>
      <c r="AD179" s="63"/>
      <c r="AE179" s="63">
        <v>3.0000000000000001E-3</v>
      </c>
      <c r="AF179" s="64">
        <v>3.9</v>
      </c>
      <c r="AG179" s="64"/>
      <c r="AH179" s="64">
        <v>0.09</v>
      </c>
      <c r="AI179" s="64">
        <v>5.0999999999999996</v>
      </c>
      <c r="AJ179" s="64">
        <v>3.3</v>
      </c>
      <c r="AK179" s="64">
        <v>2.7</v>
      </c>
      <c r="AL179" s="63">
        <v>0.76</v>
      </c>
    </row>
    <row r="180" spans="1:38" ht="13.5" customHeight="1" x14ac:dyDescent="0.25">
      <c r="A180" s="65" t="s">
        <v>558</v>
      </c>
      <c r="B180" s="237" t="s">
        <v>44</v>
      </c>
      <c r="C180" s="238"/>
      <c r="D180" s="239"/>
      <c r="E180" s="62" t="s">
        <v>59</v>
      </c>
      <c r="F180" s="82">
        <v>2.37</v>
      </c>
      <c r="G180" s="64">
        <v>0.3</v>
      </c>
      <c r="H180" s="82">
        <v>14.49</v>
      </c>
      <c r="I180" s="82">
        <v>70.14</v>
      </c>
      <c r="J180" s="63"/>
      <c r="K180" s="64">
        <v>0.05</v>
      </c>
      <c r="L180" s="64"/>
      <c r="M180" s="63"/>
      <c r="N180" s="63">
        <v>0.46</v>
      </c>
      <c r="O180" s="64">
        <v>7.8</v>
      </c>
      <c r="P180" s="64">
        <v>24.9</v>
      </c>
      <c r="Q180" s="64">
        <v>10.5</v>
      </c>
      <c r="R180" s="63">
        <v>0.48</v>
      </c>
      <c r="S180" s="75"/>
      <c r="T180" s="75"/>
      <c r="U180" s="65" t="s">
        <v>558</v>
      </c>
      <c r="V180" s="237" t="s">
        <v>44</v>
      </c>
      <c r="W180" s="238"/>
      <c r="X180" s="239"/>
      <c r="Y180" s="62" t="s">
        <v>59</v>
      </c>
      <c r="Z180" s="82">
        <v>2.37</v>
      </c>
      <c r="AA180" s="64">
        <v>0.3</v>
      </c>
      <c r="AB180" s="82">
        <v>14.49</v>
      </c>
      <c r="AC180" s="82">
        <v>70.14</v>
      </c>
      <c r="AD180" s="63"/>
      <c r="AE180" s="64">
        <v>0.05</v>
      </c>
      <c r="AF180" s="64"/>
      <c r="AG180" s="63"/>
      <c r="AH180" s="63">
        <v>0.46</v>
      </c>
      <c r="AI180" s="64">
        <v>7.8</v>
      </c>
      <c r="AJ180" s="64">
        <v>24.9</v>
      </c>
      <c r="AK180" s="64">
        <v>10.5</v>
      </c>
      <c r="AL180" s="63">
        <v>0.48</v>
      </c>
    </row>
    <row r="181" spans="1:38" ht="13.5" customHeight="1" x14ac:dyDescent="0.25">
      <c r="A181" s="65" t="s">
        <v>558</v>
      </c>
      <c r="B181" s="237" t="s">
        <v>45</v>
      </c>
      <c r="C181" s="238"/>
      <c r="D181" s="239"/>
      <c r="E181" s="62" t="s">
        <v>46</v>
      </c>
      <c r="F181" s="64">
        <v>3.9</v>
      </c>
      <c r="G181" s="64">
        <v>0.6</v>
      </c>
      <c r="H181" s="82">
        <v>24.06</v>
      </c>
      <c r="I181" s="64">
        <v>114</v>
      </c>
      <c r="J181" s="63"/>
      <c r="K181" s="63">
        <v>0.04</v>
      </c>
      <c r="L181" s="63"/>
      <c r="M181" s="63"/>
      <c r="N181" s="63">
        <v>0.38</v>
      </c>
      <c r="O181" s="64">
        <v>12.6</v>
      </c>
      <c r="P181" s="64">
        <v>52.2</v>
      </c>
      <c r="Q181" s="64">
        <v>11.4</v>
      </c>
      <c r="R181" s="64">
        <v>1.2</v>
      </c>
      <c r="S181" s="75"/>
      <c r="T181" s="75"/>
      <c r="U181" s="65" t="s">
        <v>558</v>
      </c>
      <c r="V181" s="237" t="s">
        <v>45</v>
      </c>
      <c r="W181" s="238"/>
      <c r="X181" s="239"/>
      <c r="Y181" s="62" t="s">
        <v>46</v>
      </c>
      <c r="Z181" s="64">
        <v>3.9</v>
      </c>
      <c r="AA181" s="64">
        <v>0.6</v>
      </c>
      <c r="AB181" s="82">
        <v>24.06</v>
      </c>
      <c r="AC181" s="64">
        <v>114</v>
      </c>
      <c r="AD181" s="63"/>
      <c r="AE181" s="63">
        <v>0.04</v>
      </c>
      <c r="AF181" s="63"/>
      <c r="AG181" s="63"/>
      <c r="AH181" s="63">
        <v>0.38</v>
      </c>
      <c r="AI181" s="64">
        <v>12.6</v>
      </c>
      <c r="AJ181" s="64">
        <v>52.2</v>
      </c>
      <c r="AK181" s="64">
        <v>11.4</v>
      </c>
      <c r="AL181" s="64">
        <v>1.2</v>
      </c>
    </row>
    <row r="182" spans="1:38" ht="13.5" customHeight="1" x14ac:dyDescent="0.25">
      <c r="A182" s="88"/>
      <c r="B182" s="240" t="s">
        <v>34</v>
      </c>
      <c r="C182" s="241"/>
      <c r="D182" s="242"/>
      <c r="E182" s="88"/>
      <c r="F182" s="89">
        <f>SUM(F175:F181)</f>
        <v>28.79</v>
      </c>
      <c r="G182" s="90">
        <f>SUM(G175:G181)</f>
        <v>31.200000000000003</v>
      </c>
      <c r="H182" s="90">
        <f>SUM(H175:H181)</f>
        <v>131.15</v>
      </c>
      <c r="I182" s="90">
        <f>SUM(I175:I181)</f>
        <v>916.04</v>
      </c>
      <c r="J182" s="68">
        <v>0.33760000000000001</v>
      </c>
      <c r="K182" s="91">
        <f t="shared" ref="K182:R182" si="62">SUM(K175:K181)</f>
        <v>1.2210000000000001</v>
      </c>
      <c r="L182" s="91">
        <f t="shared" si="62"/>
        <v>62.230000000000004</v>
      </c>
      <c r="M182" s="92">
        <f t="shared" si="62"/>
        <v>0.12</v>
      </c>
      <c r="N182" s="92">
        <f t="shared" si="62"/>
        <v>13.930000000000001</v>
      </c>
      <c r="O182" s="91">
        <f t="shared" si="62"/>
        <v>164.39</v>
      </c>
      <c r="P182" s="91">
        <f t="shared" si="62"/>
        <v>438.26</v>
      </c>
      <c r="Q182" s="91">
        <f t="shared" si="62"/>
        <v>144.89000000000001</v>
      </c>
      <c r="R182" s="91">
        <f t="shared" si="62"/>
        <v>8.4899999999999984</v>
      </c>
      <c r="S182" s="75"/>
      <c r="T182" s="75"/>
      <c r="U182" s="88"/>
      <c r="V182" s="240" t="s">
        <v>34</v>
      </c>
      <c r="W182" s="241"/>
      <c r="X182" s="242"/>
      <c r="Y182" s="88"/>
      <c r="Z182" s="89">
        <f>SUM(Z175:Z181)</f>
        <v>28.79</v>
      </c>
      <c r="AA182" s="90">
        <f>SUM(AA175:AA181)</f>
        <v>31.200000000000003</v>
      </c>
      <c r="AB182" s="90">
        <f>SUM(AB175:AB181)</f>
        <v>131.15</v>
      </c>
      <c r="AC182" s="90">
        <f>SUM(AC175:AC181)</f>
        <v>916.04</v>
      </c>
      <c r="AD182" s="68">
        <v>0.33760000000000001</v>
      </c>
      <c r="AE182" s="91">
        <f t="shared" ref="AE182:AL182" si="63">SUM(AE175:AE181)</f>
        <v>1.2210000000000001</v>
      </c>
      <c r="AF182" s="91">
        <f t="shared" si="63"/>
        <v>62.230000000000004</v>
      </c>
      <c r="AG182" s="92">
        <f t="shared" si="63"/>
        <v>0.12</v>
      </c>
      <c r="AH182" s="92">
        <f t="shared" si="63"/>
        <v>13.930000000000001</v>
      </c>
      <c r="AI182" s="91">
        <f t="shared" si="63"/>
        <v>164.39</v>
      </c>
      <c r="AJ182" s="91">
        <f t="shared" si="63"/>
        <v>438.26</v>
      </c>
      <c r="AK182" s="91">
        <f t="shared" si="63"/>
        <v>144.89000000000001</v>
      </c>
      <c r="AL182" s="91">
        <f t="shared" si="63"/>
        <v>8.4899999999999984</v>
      </c>
    </row>
    <row r="183" spans="1:38" ht="13.5" customHeight="1" thickBot="1" x14ac:dyDescent="0.3">
      <c r="A183" s="93"/>
      <c r="B183" s="263" t="s">
        <v>36</v>
      </c>
      <c r="C183" s="264"/>
      <c r="D183" s="265"/>
      <c r="E183" s="94"/>
      <c r="F183" s="95">
        <f>F173+F182</f>
        <v>55.48</v>
      </c>
      <c r="G183" s="95">
        <f t="shared" ref="G183:I183" si="64">G173+G182</f>
        <v>69.640000000000015</v>
      </c>
      <c r="H183" s="95">
        <f t="shared" si="64"/>
        <v>194.23000000000002</v>
      </c>
      <c r="I183" s="95">
        <f t="shared" si="64"/>
        <v>1624.57</v>
      </c>
      <c r="J183" s="69">
        <v>0.5988</v>
      </c>
      <c r="K183" s="110">
        <f>K173+K182</f>
        <v>1.5010000000000001</v>
      </c>
      <c r="L183" s="110">
        <f t="shared" ref="L183:R183" si="65">L173+L182</f>
        <v>83.09</v>
      </c>
      <c r="M183" s="110">
        <f t="shared" si="65"/>
        <v>0.58000000000000007</v>
      </c>
      <c r="N183" s="110">
        <f t="shared" si="65"/>
        <v>15.363000000000001</v>
      </c>
      <c r="O183" s="110">
        <f t="shared" si="65"/>
        <v>424.24</v>
      </c>
      <c r="P183" s="95">
        <f t="shared" si="65"/>
        <v>869.29</v>
      </c>
      <c r="Q183" s="110">
        <f t="shared" si="65"/>
        <v>206.01000000000002</v>
      </c>
      <c r="R183" s="110">
        <f t="shared" si="65"/>
        <v>17.369999999999997</v>
      </c>
      <c r="S183" s="75"/>
      <c r="T183" s="75"/>
      <c r="U183" s="93"/>
      <c r="V183" s="263" t="s">
        <v>36</v>
      </c>
      <c r="W183" s="264"/>
      <c r="X183" s="265"/>
      <c r="Y183" s="94"/>
      <c r="Z183" s="95">
        <f>Z173+Z182</f>
        <v>55.48</v>
      </c>
      <c r="AA183" s="95">
        <f t="shared" ref="AA183:AC183" si="66">AA173+AA182</f>
        <v>69.640000000000015</v>
      </c>
      <c r="AB183" s="95">
        <f t="shared" si="66"/>
        <v>194.23000000000002</v>
      </c>
      <c r="AC183" s="95">
        <f t="shared" si="66"/>
        <v>1624.57</v>
      </c>
      <c r="AD183" s="69">
        <v>0.5988</v>
      </c>
      <c r="AE183" s="110">
        <f>AE173+AE182</f>
        <v>1.5010000000000001</v>
      </c>
      <c r="AF183" s="110">
        <f t="shared" ref="AF183:AL183" si="67">AF173+AF182</f>
        <v>83.09</v>
      </c>
      <c r="AG183" s="110">
        <f t="shared" si="67"/>
        <v>0.58000000000000007</v>
      </c>
      <c r="AH183" s="110">
        <f t="shared" si="67"/>
        <v>15.363000000000001</v>
      </c>
      <c r="AI183" s="110">
        <f t="shared" si="67"/>
        <v>424.24</v>
      </c>
      <c r="AJ183" s="95">
        <f t="shared" si="67"/>
        <v>869.29</v>
      </c>
      <c r="AK183" s="110">
        <f t="shared" si="67"/>
        <v>206.01000000000002</v>
      </c>
      <c r="AL183" s="110">
        <f t="shared" si="67"/>
        <v>17.369999999999997</v>
      </c>
    </row>
    <row r="184" spans="1:38" ht="12.75" customHeight="1" x14ac:dyDescent="0.25">
      <c r="A184" s="75"/>
      <c r="B184" s="235" t="s">
        <v>81</v>
      </c>
      <c r="C184" s="23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235" t="s">
        <v>81</v>
      </c>
      <c r="W184" s="23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</row>
    <row r="185" spans="1:38" ht="12.75" customHeight="1" x14ac:dyDescent="0.25">
      <c r="A185" s="246" t="s">
        <v>80</v>
      </c>
      <c r="B185" s="246"/>
      <c r="C185" s="75"/>
      <c r="D185" s="75"/>
      <c r="E185" s="75"/>
      <c r="F185" s="75"/>
      <c r="G185" s="75"/>
      <c r="H185" s="75"/>
      <c r="I185" s="247" t="s">
        <v>32</v>
      </c>
      <c r="J185" s="247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246" t="s">
        <v>80</v>
      </c>
      <c r="V185" s="246"/>
      <c r="W185" s="75"/>
      <c r="X185" s="75"/>
      <c r="Y185" s="75"/>
      <c r="Z185" s="75"/>
      <c r="AA185" s="75"/>
      <c r="AB185" s="75"/>
      <c r="AC185" s="247" t="s">
        <v>32</v>
      </c>
      <c r="AD185" s="247"/>
      <c r="AE185" s="75"/>
      <c r="AF185" s="75"/>
      <c r="AG185" s="75"/>
      <c r="AH185" s="75"/>
      <c r="AI185" s="75"/>
      <c r="AJ185" s="75"/>
      <c r="AK185" s="75"/>
      <c r="AL185" s="75"/>
    </row>
    <row r="186" spans="1:38" ht="15.75" customHeight="1" x14ac:dyDescent="0.25">
      <c r="A186" s="248" t="s">
        <v>14</v>
      </c>
      <c r="B186" s="248" t="s">
        <v>15</v>
      </c>
      <c r="C186" s="248"/>
      <c r="D186" s="248"/>
      <c r="E186" s="249" t="s">
        <v>16</v>
      </c>
      <c r="F186" s="251" t="s">
        <v>17</v>
      </c>
      <c r="G186" s="251"/>
      <c r="H186" s="251"/>
      <c r="I186" s="252" t="s">
        <v>21</v>
      </c>
      <c r="J186" s="253" t="s">
        <v>302</v>
      </c>
      <c r="K186" s="252" t="s">
        <v>22</v>
      </c>
      <c r="L186" s="252"/>
      <c r="M186" s="252"/>
      <c r="N186" s="252"/>
      <c r="O186" s="252" t="s">
        <v>23</v>
      </c>
      <c r="P186" s="252"/>
      <c r="Q186" s="252"/>
      <c r="R186" s="252"/>
      <c r="S186" s="75"/>
      <c r="T186" s="75"/>
      <c r="U186" s="248" t="s">
        <v>14</v>
      </c>
      <c r="V186" s="248" t="s">
        <v>15</v>
      </c>
      <c r="W186" s="248"/>
      <c r="X186" s="248"/>
      <c r="Y186" s="249" t="s">
        <v>16</v>
      </c>
      <c r="Z186" s="251" t="s">
        <v>17</v>
      </c>
      <c r="AA186" s="251"/>
      <c r="AB186" s="251"/>
      <c r="AC186" s="252" t="s">
        <v>21</v>
      </c>
      <c r="AD186" s="253" t="s">
        <v>302</v>
      </c>
      <c r="AE186" s="252" t="s">
        <v>22</v>
      </c>
      <c r="AF186" s="252"/>
      <c r="AG186" s="252"/>
      <c r="AH186" s="252"/>
      <c r="AI186" s="252" t="s">
        <v>23</v>
      </c>
      <c r="AJ186" s="252"/>
      <c r="AK186" s="252"/>
      <c r="AL186" s="252"/>
    </row>
    <row r="187" spans="1:38" x14ac:dyDescent="0.25">
      <c r="A187" s="248"/>
      <c r="B187" s="248"/>
      <c r="C187" s="248"/>
      <c r="D187" s="248"/>
      <c r="E187" s="250"/>
      <c r="F187" s="66" t="s">
        <v>18</v>
      </c>
      <c r="G187" s="66" t="s">
        <v>19</v>
      </c>
      <c r="H187" s="66" t="s">
        <v>20</v>
      </c>
      <c r="I187" s="252"/>
      <c r="J187" s="254"/>
      <c r="K187" s="67" t="s">
        <v>24</v>
      </c>
      <c r="L187" s="67" t="s">
        <v>25</v>
      </c>
      <c r="M187" s="67" t="s">
        <v>26</v>
      </c>
      <c r="N187" s="67" t="s">
        <v>27</v>
      </c>
      <c r="O187" s="67" t="s">
        <v>28</v>
      </c>
      <c r="P187" s="67" t="s">
        <v>29</v>
      </c>
      <c r="Q187" s="67" t="s">
        <v>30</v>
      </c>
      <c r="R187" s="67" t="s">
        <v>31</v>
      </c>
      <c r="S187" s="75"/>
      <c r="T187" s="75"/>
      <c r="U187" s="248"/>
      <c r="V187" s="248"/>
      <c r="W187" s="248"/>
      <c r="X187" s="248"/>
      <c r="Y187" s="250"/>
      <c r="Z187" s="66" t="s">
        <v>18</v>
      </c>
      <c r="AA187" s="66" t="s">
        <v>19</v>
      </c>
      <c r="AB187" s="66" t="s">
        <v>20</v>
      </c>
      <c r="AC187" s="252"/>
      <c r="AD187" s="254"/>
      <c r="AE187" s="67" t="s">
        <v>24</v>
      </c>
      <c r="AF187" s="67" t="s">
        <v>25</v>
      </c>
      <c r="AG187" s="67" t="s">
        <v>26</v>
      </c>
      <c r="AH187" s="67" t="s">
        <v>27</v>
      </c>
      <c r="AI187" s="67" t="s">
        <v>28</v>
      </c>
      <c r="AJ187" s="67" t="s">
        <v>29</v>
      </c>
      <c r="AK187" s="67" t="s">
        <v>30</v>
      </c>
      <c r="AL187" s="67" t="s">
        <v>31</v>
      </c>
    </row>
    <row r="188" spans="1:38" ht="13.5" customHeight="1" x14ac:dyDescent="0.25">
      <c r="A188" s="65" t="s">
        <v>259</v>
      </c>
      <c r="B188" s="267" t="s">
        <v>69</v>
      </c>
      <c r="C188" s="267"/>
      <c r="D188" s="267"/>
      <c r="E188" s="62" t="s">
        <v>52</v>
      </c>
      <c r="F188" s="63">
        <v>4.72</v>
      </c>
      <c r="G188" s="63">
        <v>5.81</v>
      </c>
      <c r="H188" s="64">
        <v>24.21</v>
      </c>
      <c r="I188" s="63">
        <v>156.88999999999999</v>
      </c>
      <c r="J188" s="64"/>
      <c r="K188" s="64">
        <v>0.127</v>
      </c>
      <c r="L188" s="64">
        <v>105.08</v>
      </c>
      <c r="M188" s="64"/>
      <c r="N188" s="64">
        <v>6.39</v>
      </c>
      <c r="O188" s="64">
        <v>109.93</v>
      </c>
      <c r="P188" s="64">
        <v>84.13</v>
      </c>
      <c r="Q188" s="64">
        <v>36.46</v>
      </c>
      <c r="R188" s="64">
        <v>2.4700000000000002</v>
      </c>
      <c r="S188" s="75"/>
      <c r="T188" s="75"/>
      <c r="U188" s="65" t="s">
        <v>259</v>
      </c>
      <c r="V188" s="267" t="s">
        <v>69</v>
      </c>
      <c r="W188" s="267"/>
      <c r="X188" s="267"/>
      <c r="Y188" s="62" t="s">
        <v>52</v>
      </c>
      <c r="Z188" s="63">
        <v>4.72</v>
      </c>
      <c r="AA188" s="63">
        <v>5.81</v>
      </c>
      <c r="AB188" s="64">
        <v>24.21</v>
      </c>
      <c r="AC188" s="63">
        <v>156.88999999999999</v>
      </c>
      <c r="AD188" s="64"/>
      <c r="AE188" s="64">
        <v>0.127</v>
      </c>
      <c r="AF188" s="64">
        <v>105.08</v>
      </c>
      <c r="AG188" s="64"/>
      <c r="AH188" s="64">
        <v>6.39</v>
      </c>
      <c r="AI188" s="64">
        <v>109.93</v>
      </c>
      <c r="AJ188" s="64">
        <v>84.13</v>
      </c>
      <c r="AK188" s="64">
        <v>36.46</v>
      </c>
      <c r="AL188" s="64">
        <v>2.4700000000000002</v>
      </c>
    </row>
    <row r="189" spans="1:38" ht="13.5" customHeight="1" x14ac:dyDescent="0.25">
      <c r="A189" s="177" t="s">
        <v>260</v>
      </c>
      <c r="B189" s="268" t="s">
        <v>66</v>
      </c>
      <c r="C189" s="268"/>
      <c r="D189" s="268"/>
      <c r="E189" s="79" t="s">
        <v>55</v>
      </c>
      <c r="F189" s="74">
        <v>9.4600000000000009</v>
      </c>
      <c r="G189" s="74">
        <v>22.91</v>
      </c>
      <c r="H189" s="74">
        <v>2.2400000000000002</v>
      </c>
      <c r="I189" s="74">
        <v>256.74</v>
      </c>
      <c r="J189" s="74"/>
      <c r="K189" s="196">
        <v>2E-3</v>
      </c>
      <c r="L189" s="74"/>
      <c r="M189" s="74">
        <v>0.03</v>
      </c>
      <c r="N189" s="74">
        <v>0.01</v>
      </c>
      <c r="O189" s="74">
        <v>30.68</v>
      </c>
      <c r="P189" s="74">
        <v>162.4</v>
      </c>
      <c r="Q189" s="74">
        <v>20.21</v>
      </c>
      <c r="R189" s="74">
        <v>1.57</v>
      </c>
      <c r="S189" s="75"/>
      <c r="T189" s="75"/>
      <c r="U189" s="177" t="s">
        <v>260</v>
      </c>
      <c r="V189" s="268" t="s">
        <v>66</v>
      </c>
      <c r="W189" s="268"/>
      <c r="X189" s="268"/>
      <c r="Y189" s="79" t="s">
        <v>55</v>
      </c>
      <c r="Z189" s="74">
        <v>9.4600000000000009</v>
      </c>
      <c r="AA189" s="74">
        <v>22.91</v>
      </c>
      <c r="AB189" s="74">
        <v>2.2400000000000002</v>
      </c>
      <c r="AC189" s="74">
        <v>256.74</v>
      </c>
      <c r="AD189" s="74"/>
      <c r="AE189" s="196">
        <v>2E-3</v>
      </c>
      <c r="AF189" s="74"/>
      <c r="AG189" s="74">
        <v>0.03</v>
      </c>
      <c r="AH189" s="74">
        <v>0.01</v>
      </c>
      <c r="AI189" s="74">
        <v>30.68</v>
      </c>
      <c r="AJ189" s="74">
        <v>162.4</v>
      </c>
      <c r="AK189" s="74">
        <v>20.21</v>
      </c>
      <c r="AL189" s="74">
        <v>1.57</v>
      </c>
    </row>
    <row r="190" spans="1:38" ht="13.5" customHeight="1" x14ac:dyDescent="0.25">
      <c r="A190" s="177" t="s">
        <v>273</v>
      </c>
      <c r="B190" s="268" t="s">
        <v>106</v>
      </c>
      <c r="C190" s="268"/>
      <c r="D190" s="268"/>
      <c r="E190" s="79" t="s">
        <v>56</v>
      </c>
      <c r="F190" s="74">
        <v>7.0000000000000007E-2</v>
      </c>
      <c r="G190" s="74">
        <v>0.01</v>
      </c>
      <c r="H190" s="74">
        <v>15.31</v>
      </c>
      <c r="I190" s="74">
        <v>61.62</v>
      </c>
      <c r="J190" s="74"/>
      <c r="K190" s="196">
        <v>3.0000000000000001E-3</v>
      </c>
      <c r="L190" s="74">
        <v>2.8</v>
      </c>
      <c r="M190" s="74"/>
      <c r="N190" s="74">
        <v>7.0000000000000007E-2</v>
      </c>
      <c r="O190" s="74">
        <v>3.1</v>
      </c>
      <c r="P190" s="74">
        <v>1.54</v>
      </c>
      <c r="Q190" s="74">
        <v>0.84</v>
      </c>
      <c r="R190" s="74">
        <v>0.1</v>
      </c>
      <c r="S190" s="75"/>
      <c r="T190" s="75"/>
      <c r="U190" s="65" t="s">
        <v>273</v>
      </c>
      <c r="V190" s="267" t="s">
        <v>106</v>
      </c>
      <c r="W190" s="267"/>
      <c r="X190" s="267"/>
      <c r="Y190" s="62" t="s">
        <v>56</v>
      </c>
      <c r="Z190" s="64">
        <v>7.0000000000000007E-2</v>
      </c>
      <c r="AA190" s="64">
        <v>0.01</v>
      </c>
      <c r="AB190" s="64">
        <v>15.31</v>
      </c>
      <c r="AC190" s="64">
        <v>61.62</v>
      </c>
      <c r="AD190" s="64"/>
      <c r="AE190" s="81">
        <v>3.0000000000000001E-3</v>
      </c>
      <c r="AF190" s="64">
        <v>2.8</v>
      </c>
      <c r="AG190" s="64"/>
      <c r="AH190" s="64">
        <v>7.0000000000000007E-2</v>
      </c>
      <c r="AI190" s="64">
        <v>3.1</v>
      </c>
      <c r="AJ190" s="64">
        <v>1.54</v>
      </c>
      <c r="AK190" s="64">
        <v>0.84</v>
      </c>
      <c r="AL190" s="64">
        <v>0.1</v>
      </c>
    </row>
    <row r="191" spans="1:38" ht="13.5" customHeight="1" x14ac:dyDescent="0.25">
      <c r="A191" s="65" t="s">
        <v>558</v>
      </c>
      <c r="B191" s="237" t="s">
        <v>44</v>
      </c>
      <c r="C191" s="238"/>
      <c r="D191" s="239"/>
      <c r="E191" s="62" t="s">
        <v>46</v>
      </c>
      <c r="F191" s="82">
        <v>4.74</v>
      </c>
      <c r="G191" s="64">
        <v>0.6</v>
      </c>
      <c r="H191" s="82">
        <v>28.98</v>
      </c>
      <c r="I191" s="82">
        <v>140.28</v>
      </c>
      <c r="J191" s="63"/>
      <c r="K191" s="64">
        <v>0.1</v>
      </c>
      <c r="L191" s="63"/>
      <c r="M191" s="63"/>
      <c r="N191" s="63">
        <v>0.92</v>
      </c>
      <c r="O191" s="64">
        <v>15.6</v>
      </c>
      <c r="P191" s="64">
        <v>49.8</v>
      </c>
      <c r="Q191" s="64">
        <v>21</v>
      </c>
      <c r="R191" s="63">
        <v>0.96</v>
      </c>
      <c r="S191" s="75"/>
      <c r="T191" s="75"/>
      <c r="U191" s="65" t="s">
        <v>558</v>
      </c>
      <c r="V191" s="237" t="s">
        <v>44</v>
      </c>
      <c r="W191" s="238"/>
      <c r="X191" s="239"/>
      <c r="Y191" s="62" t="s">
        <v>46</v>
      </c>
      <c r="Z191" s="82">
        <v>4.74</v>
      </c>
      <c r="AA191" s="64">
        <v>0.6</v>
      </c>
      <c r="AB191" s="82">
        <v>28.98</v>
      </c>
      <c r="AC191" s="82">
        <v>140.28</v>
      </c>
      <c r="AD191" s="63"/>
      <c r="AE191" s="64">
        <v>0.1</v>
      </c>
      <c r="AF191" s="63"/>
      <c r="AG191" s="63"/>
      <c r="AH191" s="63">
        <v>0.92</v>
      </c>
      <c r="AI191" s="64">
        <v>15.6</v>
      </c>
      <c r="AJ191" s="64">
        <v>49.8</v>
      </c>
      <c r="AK191" s="64">
        <v>21</v>
      </c>
      <c r="AL191" s="63">
        <v>0.96</v>
      </c>
    </row>
    <row r="192" spans="1:38" ht="13.5" customHeight="1" x14ac:dyDescent="0.25">
      <c r="A192" s="65" t="s">
        <v>261</v>
      </c>
      <c r="B192" s="257" t="s">
        <v>317</v>
      </c>
      <c r="C192" s="258"/>
      <c r="D192" s="259"/>
      <c r="E192" s="62" t="s">
        <v>56</v>
      </c>
      <c r="F192" s="64">
        <v>0.8</v>
      </c>
      <c r="G192" s="64">
        <v>0.6</v>
      </c>
      <c r="H192" s="64">
        <v>20.6</v>
      </c>
      <c r="I192" s="64">
        <v>94</v>
      </c>
      <c r="J192" s="64"/>
      <c r="K192" s="64">
        <v>0.04</v>
      </c>
      <c r="L192" s="64">
        <v>10</v>
      </c>
      <c r="M192" s="64"/>
      <c r="N192" s="64">
        <v>0.2</v>
      </c>
      <c r="O192" s="64">
        <v>38</v>
      </c>
      <c r="P192" s="64">
        <v>32</v>
      </c>
      <c r="Q192" s="64">
        <v>24</v>
      </c>
      <c r="R192" s="64">
        <v>4.5999999999999996</v>
      </c>
      <c r="S192" s="75"/>
      <c r="T192" s="75"/>
      <c r="U192" s="65" t="s">
        <v>261</v>
      </c>
      <c r="V192" s="257" t="s">
        <v>317</v>
      </c>
      <c r="W192" s="258"/>
      <c r="X192" s="259"/>
      <c r="Y192" s="62" t="s">
        <v>56</v>
      </c>
      <c r="Z192" s="64">
        <v>0.8</v>
      </c>
      <c r="AA192" s="64">
        <v>0.6</v>
      </c>
      <c r="AB192" s="64">
        <v>20.6</v>
      </c>
      <c r="AC192" s="64">
        <v>94</v>
      </c>
      <c r="AD192" s="64"/>
      <c r="AE192" s="64">
        <v>0.04</v>
      </c>
      <c r="AF192" s="64">
        <v>10</v>
      </c>
      <c r="AG192" s="64"/>
      <c r="AH192" s="64">
        <v>0.2</v>
      </c>
      <c r="AI192" s="64">
        <v>38</v>
      </c>
      <c r="AJ192" s="64">
        <v>32</v>
      </c>
      <c r="AK192" s="64">
        <v>24</v>
      </c>
      <c r="AL192" s="64">
        <v>4.5999999999999996</v>
      </c>
    </row>
    <row r="193" spans="1:38" ht="13.5" customHeight="1" x14ac:dyDescent="0.25">
      <c r="A193" s="65"/>
      <c r="B193" s="260" t="s">
        <v>35</v>
      </c>
      <c r="C193" s="261"/>
      <c r="D193" s="262"/>
      <c r="E193" s="62"/>
      <c r="F193" s="84">
        <f>SUM(F188:F192)</f>
        <v>19.790000000000003</v>
      </c>
      <c r="G193" s="84">
        <f>SUM(G188:G192)</f>
        <v>29.930000000000003</v>
      </c>
      <c r="H193" s="84">
        <f>SUM(H188:H192)</f>
        <v>91.34</v>
      </c>
      <c r="I193" s="84">
        <f>SUM(I188:I192)</f>
        <v>709.53</v>
      </c>
      <c r="J193" s="70">
        <v>0.26150000000000001</v>
      </c>
      <c r="K193" s="85">
        <f t="shared" ref="K193:R193" si="68">SUM(K188:K192)</f>
        <v>0.27200000000000002</v>
      </c>
      <c r="L193" s="85">
        <f t="shared" si="68"/>
        <v>117.88</v>
      </c>
      <c r="M193" s="85">
        <f t="shared" si="68"/>
        <v>0.03</v>
      </c>
      <c r="N193" s="85">
        <f t="shared" si="68"/>
        <v>7.59</v>
      </c>
      <c r="O193" s="85">
        <f t="shared" si="68"/>
        <v>197.31</v>
      </c>
      <c r="P193" s="85">
        <f t="shared" si="68"/>
        <v>329.87</v>
      </c>
      <c r="Q193" s="85">
        <f t="shared" si="68"/>
        <v>102.51</v>
      </c>
      <c r="R193" s="85">
        <f t="shared" si="68"/>
        <v>9.6999999999999993</v>
      </c>
      <c r="S193" s="75"/>
      <c r="T193" s="75"/>
      <c r="U193" s="65"/>
      <c r="V193" s="260" t="s">
        <v>35</v>
      </c>
      <c r="W193" s="261"/>
      <c r="X193" s="262"/>
      <c r="Y193" s="62"/>
      <c r="Z193" s="84">
        <f>SUM(Z188:Z192)</f>
        <v>19.790000000000003</v>
      </c>
      <c r="AA193" s="84">
        <f>SUM(AA188:AA192)</f>
        <v>29.930000000000003</v>
      </c>
      <c r="AB193" s="84">
        <f>SUM(AB188:AB192)</f>
        <v>91.34</v>
      </c>
      <c r="AC193" s="84">
        <f>SUM(AC188:AC192)</f>
        <v>709.53</v>
      </c>
      <c r="AD193" s="70">
        <v>0.26150000000000001</v>
      </c>
      <c r="AE193" s="85">
        <f t="shared" ref="AE193:AL193" si="69">SUM(AE188:AE192)</f>
        <v>0.27200000000000002</v>
      </c>
      <c r="AF193" s="85">
        <f t="shared" si="69"/>
        <v>117.88</v>
      </c>
      <c r="AG193" s="85">
        <f t="shared" si="69"/>
        <v>0.03</v>
      </c>
      <c r="AH193" s="85">
        <f t="shared" si="69"/>
        <v>7.59</v>
      </c>
      <c r="AI193" s="85">
        <f t="shared" si="69"/>
        <v>197.31</v>
      </c>
      <c r="AJ193" s="85">
        <f t="shared" si="69"/>
        <v>329.87</v>
      </c>
      <c r="AK193" s="85">
        <f t="shared" si="69"/>
        <v>102.51</v>
      </c>
      <c r="AL193" s="85">
        <f t="shared" si="69"/>
        <v>9.6999999999999993</v>
      </c>
    </row>
    <row r="194" spans="1:38" ht="13.5" customHeight="1" x14ac:dyDescent="0.25">
      <c r="A194" s="129"/>
      <c r="B194" s="272"/>
      <c r="C194" s="272"/>
      <c r="D194" s="272"/>
      <c r="E194" s="130"/>
      <c r="F194" s="127"/>
      <c r="G194" s="127"/>
      <c r="H194" s="127"/>
      <c r="I194" s="273" t="s">
        <v>33</v>
      </c>
      <c r="J194" s="273"/>
      <c r="K194" s="127"/>
      <c r="L194" s="127"/>
      <c r="M194" s="127"/>
      <c r="N194" s="127"/>
      <c r="O194" s="127"/>
      <c r="P194" s="127"/>
      <c r="Q194" s="127"/>
      <c r="R194" s="127"/>
      <c r="S194" s="75"/>
      <c r="T194" s="75"/>
      <c r="U194" s="129"/>
      <c r="V194" s="272"/>
      <c r="W194" s="272"/>
      <c r="X194" s="272"/>
      <c r="Y194" s="130"/>
      <c r="Z194" s="127"/>
      <c r="AA194" s="127"/>
      <c r="AB194" s="127"/>
      <c r="AC194" s="273" t="s">
        <v>33</v>
      </c>
      <c r="AD194" s="273"/>
      <c r="AE194" s="127"/>
      <c r="AF194" s="127"/>
      <c r="AG194" s="127"/>
      <c r="AH194" s="127"/>
      <c r="AI194" s="127"/>
      <c r="AJ194" s="127"/>
      <c r="AK194" s="127"/>
      <c r="AL194" s="127"/>
    </row>
    <row r="195" spans="1:38" ht="13.5" customHeight="1" x14ac:dyDescent="0.25">
      <c r="A195" s="65" t="s">
        <v>282</v>
      </c>
      <c r="B195" s="277" t="s">
        <v>107</v>
      </c>
      <c r="C195" s="278"/>
      <c r="D195" s="279"/>
      <c r="E195" s="62" t="s">
        <v>55</v>
      </c>
      <c r="F195" s="63">
        <v>2.74</v>
      </c>
      <c r="G195" s="63">
        <v>7.07</v>
      </c>
      <c r="H195" s="64">
        <v>9.5500000000000007</v>
      </c>
      <c r="I195" s="64">
        <v>112.7</v>
      </c>
      <c r="J195" s="63"/>
      <c r="K195" s="63">
        <v>2.83</v>
      </c>
      <c r="L195" s="63">
        <v>8.36</v>
      </c>
      <c r="M195" s="64">
        <v>19.8</v>
      </c>
      <c r="N195" s="63">
        <v>0.96</v>
      </c>
      <c r="O195" s="63">
        <v>19.55</v>
      </c>
      <c r="P195" s="63">
        <v>65.239999999999995</v>
      </c>
      <c r="Q195" s="64">
        <v>24.13</v>
      </c>
      <c r="R195" s="64">
        <v>0.9</v>
      </c>
      <c r="S195" s="75"/>
      <c r="T195" s="75"/>
      <c r="U195" s="65" t="s">
        <v>282</v>
      </c>
      <c r="V195" s="277" t="s">
        <v>107</v>
      </c>
      <c r="W195" s="278"/>
      <c r="X195" s="279"/>
      <c r="Y195" s="62" t="s">
        <v>55</v>
      </c>
      <c r="Z195" s="63">
        <v>2.74</v>
      </c>
      <c r="AA195" s="63">
        <v>7.07</v>
      </c>
      <c r="AB195" s="64">
        <v>9.5500000000000007</v>
      </c>
      <c r="AC195" s="64">
        <v>112.7</v>
      </c>
      <c r="AD195" s="63"/>
      <c r="AE195" s="63">
        <v>2.83</v>
      </c>
      <c r="AF195" s="63">
        <v>8.36</v>
      </c>
      <c r="AG195" s="64">
        <v>19.8</v>
      </c>
      <c r="AH195" s="63">
        <v>0.96</v>
      </c>
      <c r="AI195" s="63">
        <v>19.55</v>
      </c>
      <c r="AJ195" s="63">
        <v>65.239999999999995</v>
      </c>
      <c r="AK195" s="64">
        <v>24.13</v>
      </c>
      <c r="AL195" s="64">
        <v>0.9</v>
      </c>
    </row>
    <row r="196" spans="1:38" ht="13.5" customHeight="1" x14ac:dyDescent="0.25">
      <c r="A196" s="65" t="s">
        <v>279</v>
      </c>
      <c r="B196" s="237" t="s">
        <v>70</v>
      </c>
      <c r="C196" s="238"/>
      <c r="D196" s="239"/>
      <c r="E196" s="62" t="s">
        <v>61</v>
      </c>
      <c r="F196" s="63">
        <v>2.34</v>
      </c>
      <c r="G196" s="63">
        <v>3.89</v>
      </c>
      <c r="H196" s="64">
        <v>13.61</v>
      </c>
      <c r="I196" s="63">
        <v>98.79</v>
      </c>
      <c r="J196" s="63"/>
      <c r="K196" s="63">
        <v>0.25</v>
      </c>
      <c r="L196" s="63">
        <v>15.25</v>
      </c>
      <c r="M196" s="63">
        <v>0.02</v>
      </c>
      <c r="N196" s="63">
        <v>3.97</v>
      </c>
      <c r="O196" s="64">
        <v>37.25</v>
      </c>
      <c r="P196" s="63">
        <v>88.88</v>
      </c>
      <c r="Q196" s="63">
        <v>36.58</v>
      </c>
      <c r="R196" s="63">
        <v>2.11</v>
      </c>
      <c r="S196" s="75"/>
      <c r="T196" s="75"/>
      <c r="U196" s="65" t="s">
        <v>279</v>
      </c>
      <c r="V196" s="237" t="s">
        <v>70</v>
      </c>
      <c r="W196" s="238"/>
      <c r="X196" s="239"/>
      <c r="Y196" s="62" t="s">
        <v>61</v>
      </c>
      <c r="Z196" s="63">
        <v>2.34</v>
      </c>
      <c r="AA196" s="63">
        <v>3.89</v>
      </c>
      <c r="AB196" s="64">
        <v>13.61</v>
      </c>
      <c r="AC196" s="63">
        <v>98.79</v>
      </c>
      <c r="AD196" s="63"/>
      <c r="AE196" s="63">
        <v>0.25</v>
      </c>
      <c r="AF196" s="63">
        <v>15.25</v>
      </c>
      <c r="AG196" s="63">
        <v>0.02</v>
      </c>
      <c r="AH196" s="63">
        <v>3.97</v>
      </c>
      <c r="AI196" s="64">
        <v>37.25</v>
      </c>
      <c r="AJ196" s="63">
        <v>88.88</v>
      </c>
      <c r="AK196" s="63">
        <v>36.58</v>
      </c>
      <c r="AL196" s="63">
        <v>2.11</v>
      </c>
    </row>
    <row r="197" spans="1:38" ht="13.5" customHeight="1" x14ac:dyDescent="0.25">
      <c r="A197" s="65" t="s">
        <v>265</v>
      </c>
      <c r="B197" s="237" t="s">
        <v>65</v>
      </c>
      <c r="C197" s="238"/>
      <c r="D197" s="239"/>
      <c r="E197" s="62" t="s">
        <v>52</v>
      </c>
      <c r="F197" s="63">
        <v>10.48</v>
      </c>
      <c r="G197" s="63">
        <v>6.52</v>
      </c>
      <c r="H197" s="64">
        <v>54</v>
      </c>
      <c r="I197" s="63">
        <v>316.57</v>
      </c>
      <c r="J197" s="63"/>
      <c r="K197" s="63">
        <v>0.44</v>
      </c>
      <c r="L197" s="63"/>
      <c r="M197" s="63">
        <v>0.03</v>
      </c>
      <c r="N197" s="64">
        <v>8.9</v>
      </c>
      <c r="O197" s="64">
        <v>58.15</v>
      </c>
      <c r="P197" s="63">
        <v>248.36</v>
      </c>
      <c r="Q197" s="63">
        <v>81.38</v>
      </c>
      <c r="R197" s="63">
        <v>6.64</v>
      </c>
      <c r="S197" s="75"/>
      <c r="T197" s="75"/>
      <c r="U197" s="65" t="s">
        <v>265</v>
      </c>
      <c r="V197" s="237" t="s">
        <v>65</v>
      </c>
      <c r="W197" s="238"/>
      <c r="X197" s="239"/>
      <c r="Y197" s="62" t="s">
        <v>52</v>
      </c>
      <c r="Z197" s="63">
        <v>10.48</v>
      </c>
      <c r="AA197" s="63">
        <v>6.52</v>
      </c>
      <c r="AB197" s="64">
        <v>54</v>
      </c>
      <c r="AC197" s="63">
        <v>316.57</v>
      </c>
      <c r="AD197" s="63"/>
      <c r="AE197" s="63">
        <v>0.44</v>
      </c>
      <c r="AF197" s="63"/>
      <c r="AG197" s="63">
        <v>0.03</v>
      </c>
      <c r="AH197" s="64">
        <v>8.9</v>
      </c>
      <c r="AI197" s="64">
        <v>58.15</v>
      </c>
      <c r="AJ197" s="63">
        <v>248.36</v>
      </c>
      <c r="AK197" s="63">
        <v>81.38</v>
      </c>
      <c r="AL197" s="63">
        <v>6.64</v>
      </c>
    </row>
    <row r="198" spans="1:38" ht="13.5" customHeight="1" x14ac:dyDescent="0.25">
      <c r="A198" s="65" t="s">
        <v>278</v>
      </c>
      <c r="B198" s="237" t="s">
        <v>108</v>
      </c>
      <c r="C198" s="238"/>
      <c r="D198" s="239"/>
      <c r="E198" s="62" t="s">
        <v>48</v>
      </c>
      <c r="F198" s="63">
        <v>15.74</v>
      </c>
      <c r="G198" s="63">
        <v>17.79</v>
      </c>
      <c r="H198" s="64">
        <v>10.74</v>
      </c>
      <c r="I198" s="63">
        <v>265.83999999999997</v>
      </c>
      <c r="J198" s="63"/>
      <c r="K198" s="64">
        <v>9.4E-2</v>
      </c>
      <c r="L198" s="63">
        <v>1.78</v>
      </c>
      <c r="M198" s="64">
        <v>6.6000000000000003E-2</v>
      </c>
      <c r="N198" s="63">
        <v>0.78</v>
      </c>
      <c r="O198" s="64">
        <v>49.23</v>
      </c>
      <c r="P198" s="63">
        <v>213.58</v>
      </c>
      <c r="Q198" s="64">
        <v>30.34</v>
      </c>
      <c r="R198" s="64">
        <v>2.661</v>
      </c>
      <c r="S198" s="75"/>
      <c r="T198" s="75"/>
      <c r="U198" s="65" t="s">
        <v>278</v>
      </c>
      <c r="V198" s="237" t="s">
        <v>108</v>
      </c>
      <c r="W198" s="238"/>
      <c r="X198" s="239"/>
      <c r="Y198" s="62" t="s">
        <v>48</v>
      </c>
      <c r="Z198" s="63">
        <v>15.74</v>
      </c>
      <c r="AA198" s="63">
        <v>17.79</v>
      </c>
      <c r="AB198" s="64">
        <v>10.74</v>
      </c>
      <c r="AC198" s="63">
        <v>265.83999999999997</v>
      </c>
      <c r="AD198" s="63"/>
      <c r="AE198" s="64">
        <v>9.4E-2</v>
      </c>
      <c r="AF198" s="63">
        <v>1.78</v>
      </c>
      <c r="AG198" s="64">
        <v>6.6000000000000003E-2</v>
      </c>
      <c r="AH198" s="63">
        <v>0.78</v>
      </c>
      <c r="AI198" s="64">
        <v>49.23</v>
      </c>
      <c r="AJ198" s="63">
        <v>213.58</v>
      </c>
      <c r="AK198" s="64">
        <v>30.34</v>
      </c>
      <c r="AL198" s="64">
        <v>2.661</v>
      </c>
    </row>
    <row r="199" spans="1:38" ht="13.5" customHeight="1" x14ac:dyDescent="0.25">
      <c r="A199" s="65" t="s">
        <v>266</v>
      </c>
      <c r="B199" s="148" t="s">
        <v>72</v>
      </c>
      <c r="C199" s="149"/>
      <c r="D199" s="150"/>
      <c r="E199" s="62" t="s">
        <v>56</v>
      </c>
      <c r="F199" s="63">
        <v>0.68</v>
      </c>
      <c r="G199" s="63"/>
      <c r="H199" s="64">
        <v>21.01</v>
      </c>
      <c r="I199" s="63">
        <v>46.87</v>
      </c>
      <c r="J199" s="63"/>
      <c r="K199" s="64">
        <v>0.01</v>
      </c>
      <c r="L199" s="64">
        <v>94</v>
      </c>
      <c r="M199" s="63"/>
      <c r="N199" s="63">
        <v>0.34</v>
      </c>
      <c r="O199" s="64">
        <v>5.5</v>
      </c>
      <c r="P199" s="64">
        <v>1.6</v>
      </c>
      <c r="Q199" s="64">
        <v>1.6</v>
      </c>
      <c r="R199" s="63">
        <v>2.36</v>
      </c>
      <c r="S199" s="75"/>
      <c r="T199" s="75"/>
      <c r="U199" s="65" t="s">
        <v>266</v>
      </c>
      <c r="V199" s="148" t="s">
        <v>72</v>
      </c>
      <c r="W199" s="149"/>
      <c r="X199" s="150"/>
      <c r="Y199" s="62" t="s">
        <v>56</v>
      </c>
      <c r="Z199" s="63">
        <v>0.68</v>
      </c>
      <c r="AA199" s="63"/>
      <c r="AB199" s="64">
        <v>21.01</v>
      </c>
      <c r="AC199" s="63">
        <v>46.87</v>
      </c>
      <c r="AD199" s="63"/>
      <c r="AE199" s="64">
        <v>0.01</v>
      </c>
      <c r="AF199" s="64">
        <v>94</v>
      </c>
      <c r="AG199" s="63"/>
      <c r="AH199" s="63">
        <v>0.34</v>
      </c>
      <c r="AI199" s="64">
        <v>5.5</v>
      </c>
      <c r="AJ199" s="64">
        <v>1.6</v>
      </c>
      <c r="AK199" s="64">
        <v>1.6</v>
      </c>
      <c r="AL199" s="63">
        <v>2.36</v>
      </c>
    </row>
    <row r="200" spans="1:38" ht="13.5" customHeight="1" x14ac:dyDescent="0.25">
      <c r="A200" s="65" t="s">
        <v>558</v>
      </c>
      <c r="B200" s="237" t="s">
        <v>45</v>
      </c>
      <c r="C200" s="238"/>
      <c r="D200" s="239"/>
      <c r="E200" s="62" t="s">
        <v>59</v>
      </c>
      <c r="F200" s="64">
        <v>1.95</v>
      </c>
      <c r="G200" s="64">
        <v>0.3</v>
      </c>
      <c r="H200" s="82">
        <v>12.03</v>
      </c>
      <c r="I200" s="64">
        <v>57</v>
      </c>
      <c r="J200" s="64"/>
      <c r="K200" s="64">
        <v>0.02</v>
      </c>
      <c r="L200" s="64"/>
      <c r="M200" s="64"/>
      <c r="N200" s="64">
        <v>0.19</v>
      </c>
      <c r="O200" s="64">
        <v>6.3</v>
      </c>
      <c r="P200" s="64">
        <v>26.1</v>
      </c>
      <c r="Q200" s="64">
        <v>5.7</v>
      </c>
      <c r="R200" s="64">
        <v>0.6</v>
      </c>
      <c r="S200" s="75"/>
      <c r="T200" s="75"/>
      <c r="U200" s="65" t="s">
        <v>558</v>
      </c>
      <c r="V200" s="237" t="s">
        <v>45</v>
      </c>
      <c r="W200" s="238"/>
      <c r="X200" s="239"/>
      <c r="Y200" s="62" t="s">
        <v>46</v>
      </c>
      <c r="Z200" s="64">
        <v>3.9</v>
      </c>
      <c r="AA200" s="64">
        <v>0.6</v>
      </c>
      <c r="AB200" s="82">
        <v>24.06</v>
      </c>
      <c r="AC200" s="64">
        <v>114</v>
      </c>
      <c r="AD200" s="63"/>
      <c r="AE200" s="63">
        <v>0.04</v>
      </c>
      <c r="AF200" s="63"/>
      <c r="AG200" s="63"/>
      <c r="AH200" s="63">
        <v>0.38</v>
      </c>
      <c r="AI200" s="64">
        <v>12.6</v>
      </c>
      <c r="AJ200" s="64">
        <v>52.2</v>
      </c>
      <c r="AK200" s="64">
        <v>11.4</v>
      </c>
      <c r="AL200" s="64">
        <v>1.2</v>
      </c>
    </row>
    <row r="201" spans="1:38" ht="13.5" customHeight="1" x14ac:dyDescent="0.25">
      <c r="A201" s="65" t="s">
        <v>558</v>
      </c>
      <c r="B201" s="237" t="s">
        <v>44</v>
      </c>
      <c r="C201" s="238"/>
      <c r="D201" s="239"/>
      <c r="E201" s="62" t="s">
        <v>357</v>
      </c>
      <c r="F201" s="82">
        <v>1.98</v>
      </c>
      <c r="G201" s="64">
        <v>0.25</v>
      </c>
      <c r="H201" s="82">
        <v>12.08</v>
      </c>
      <c r="I201" s="82">
        <v>58.45</v>
      </c>
      <c r="J201" s="63"/>
      <c r="K201" s="64">
        <v>0.04</v>
      </c>
      <c r="L201" s="64"/>
      <c r="M201" s="63"/>
      <c r="N201" s="63">
        <v>0.38</v>
      </c>
      <c r="O201" s="64">
        <v>6.5</v>
      </c>
      <c r="P201" s="64">
        <v>20.75</v>
      </c>
      <c r="Q201" s="64">
        <v>8.75</v>
      </c>
      <c r="R201" s="64">
        <v>0.4</v>
      </c>
      <c r="S201" s="75"/>
      <c r="T201" s="75"/>
      <c r="U201" s="83"/>
      <c r="V201" s="267"/>
      <c r="W201" s="267"/>
      <c r="X201" s="267"/>
      <c r="Y201" s="62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</row>
    <row r="202" spans="1:38" ht="13.5" customHeight="1" x14ac:dyDescent="0.25">
      <c r="A202" s="109"/>
      <c r="B202" s="240" t="s">
        <v>34</v>
      </c>
      <c r="C202" s="241"/>
      <c r="D202" s="242"/>
      <c r="E202" s="88"/>
      <c r="F202" s="89">
        <f>SUM(F195:F201)</f>
        <v>35.909999999999997</v>
      </c>
      <c r="G202" s="89">
        <f>SUM(G195:G201)</f>
        <v>35.819999999999993</v>
      </c>
      <c r="H202" s="90">
        <f>SUM(H195:H201)</f>
        <v>133.02000000000001</v>
      </c>
      <c r="I202" s="90">
        <f>SUM(I195:I201)</f>
        <v>956.21999999999991</v>
      </c>
      <c r="J202" s="68">
        <v>0.35249999999999998</v>
      </c>
      <c r="K202" s="91">
        <f t="shared" ref="K202:R202" si="70">SUM(K195:K201)</f>
        <v>3.6839999999999997</v>
      </c>
      <c r="L202" s="91">
        <f t="shared" si="70"/>
        <v>119.39</v>
      </c>
      <c r="M202" s="91">
        <f t="shared" si="70"/>
        <v>19.916</v>
      </c>
      <c r="N202" s="92">
        <f t="shared" si="70"/>
        <v>15.52</v>
      </c>
      <c r="O202" s="91">
        <f t="shared" si="70"/>
        <v>182.48</v>
      </c>
      <c r="P202" s="91">
        <f t="shared" si="70"/>
        <v>664.5100000000001</v>
      </c>
      <c r="Q202" s="91">
        <f t="shared" si="70"/>
        <v>188.47999999999996</v>
      </c>
      <c r="R202" s="91">
        <f t="shared" si="70"/>
        <v>15.670999999999998</v>
      </c>
      <c r="S202" s="75"/>
      <c r="T202" s="75"/>
      <c r="U202" s="109"/>
      <c r="V202" s="240" t="s">
        <v>34</v>
      </c>
      <c r="W202" s="241"/>
      <c r="X202" s="242"/>
      <c r="Y202" s="88"/>
      <c r="Z202" s="89">
        <f>SUM(Z195:Z201)</f>
        <v>35.880000000000003</v>
      </c>
      <c r="AA202" s="89">
        <f>SUM(AA195:AA201)</f>
        <v>35.869999999999997</v>
      </c>
      <c r="AB202" s="90">
        <f>SUM(AB195:AB201)</f>
        <v>132.97</v>
      </c>
      <c r="AC202" s="151">
        <f>SUM(AC195:AC201)</f>
        <v>954.76999999999987</v>
      </c>
      <c r="AD202" s="68">
        <v>0.35189999999999999</v>
      </c>
      <c r="AE202" s="91">
        <f t="shared" ref="AE202:AL202" si="71">SUM(AE195:AE201)</f>
        <v>3.6639999999999997</v>
      </c>
      <c r="AF202" s="92">
        <f t="shared" si="71"/>
        <v>119.39</v>
      </c>
      <c r="AG202" s="91">
        <f t="shared" si="71"/>
        <v>19.916</v>
      </c>
      <c r="AH202" s="92">
        <f t="shared" si="71"/>
        <v>15.33</v>
      </c>
      <c r="AI202" s="91">
        <f t="shared" si="71"/>
        <v>182.27999999999997</v>
      </c>
      <c r="AJ202" s="91">
        <f t="shared" si="71"/>
        <v>669.86000000000013</v>
      </c>
      <c r="AK202" s="91">
        <f t="shared" si="71"/>
        <v>185.42999999999998</v>
      </c>
      <c r="AL202" s="91">
        <f t="shared" si="71"/>
        <v>15.870999999999997</v>
      </c>
    </row>
    <row r="203" spans="1:38" ht="13.5" customHeight="1" thickBot="1" x14ac:dyDescent="0.3">
      <c r="A203" s="93"/>
      <c r="B203" s="263" t="s">
        <v>36</v>
      </c>
      <c r="C203" s="264"/>
      <c r="D203" s="265"/>
      <c r="E203" s="94"/>
      <c r="F203" s="95">
        <f>F193+F202</f>
        <v>55.7</v>
      </c>
      <c r="G203" s="95">
        <f>G193+G202</f>
        <v>65.75</v>
      </c>
      <c r="H203" s="95">
        <f>H193+H202</f>
        <v>224.36</v>
      </c>
      <c r="I203" s="95">
        <f>I193+I202</f>
        <v>1665.75</v>
      </c>
      <c r="J203" s="69">
        <v>0.61399999999999999</v>
      </c>
      <c r="K203" s="110">
        <f t="shared" ref="K203:R203" si="72">K193+K202</f>
        <v>3.9559999999999995</v>
      </c>
      <c r="L203" s="110">
        <f t="shared" si="72"/>
        <v>237.26999999999998</v>
      </c>
      <c r="M203" s="110">
        <f t="shared" si="72"/>
        <v>19.946000000000002</v>
      </c>
      <c r="N203" s="110">
        <f t="shared" si="72"/>
        <v>23.11</v>
      </c>
      <c r="O203" s="110">
        <f t="shared" si="72"/>
        <v>379.78999999999996</v>
      </c>
      <c r="P203" s="95">
        <f t="shared" si="72"/>
        <v>994.38000000000011</v>
      </c>
      <c r="Q203" s="110">
        <f t="shared" si="72"/>
        <v>290.98999999999995</v>
      </c>
      <c r="R203" s="110">
        <f t="shared" si="72"/>
        <v>25.370999999999995</v>
      </c>
      <c r="S203" s="75"/>
      <c r="T203" s="75"/>
      <c r="U203" s="93"/>
      <c r="V203" s="263" t="s">
        <v>36</v>
      </c>
      <c r="W203" s="264"/>
      <c r="X203" s="265"/>
      <c r="Y203" s="94"/>
      <c r="Z203" s="95">
        <f>Z193+Z202</f>
        <v>55.67</v>
      </c>
      <c r="AA203" s="95">
        <f>AA193+AA202</f>
        <v>65.8</v>
      </c>
      <c r="AB203" s="95">
        <f>AB193+AB202</f>
        <v>224.31</v>
      </c>
      <c r="AC203" s="95">
        <f>AC193+AC202</f>
        <v>1664.2999999999997</v>
      </c>
      <c r="AD203" s="69">
        <v>0.61339999999999995</v>
      </c>
      <c r="AE203" s="110">
        <f t="shared" ref="AE203:AL203" si="73">AE193+AE202</f>
        <v>3.9359999999999999</v>
      </c>
      <c r="AF203" s="110">
        <f t="shared" si="73"/>
        <v>237.26999999999998</v>
      </c>
      <c r="AG203" s="110">
        <f t="shared" si="73"/>
        <v>19.946000000000002</v>
      </c>
      <c r="AH203" s="110">
        <f t="shared" si="73"/>
        <v>22.92</v>
      </c>
      <c r="AI203" s="110">
        <f t="shared" si="73"/>
        <v>379.59</v>
      </c>
      <c r="AJ203" s="95">
        <f t="shared" si="73"/>
        <v>999.73000000000013</v>
      </c>
      <c r="AK203" s="110">
        <f t="shared" si="73"/>
        <v>287.94</v>
      </c>
      <c r="AL203" s="110">
        <f t="shared" si="73"/>
        <v>25.570999999999998</v>
      </c>
    </row>
    <row r="204" spans="1:38" x14ac:dyDescent="0.2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</row>
    <row r="205" spans="1:38" ht="12.75" customHeight="1" x14ac:dyDescent="0.25">
      <c r="A205" s="75"/>
      <c r="B205" s="235" t="s">
        <v>78</v>
      </c>
      <c r="C205" s="23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235" t="s">
        <v>78</v>
      </c>
      <c r="W205" s="23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</row>
    <row r="206" spans="1:38" ht="12.75" customHeight="1" x14ac:dyDescent="0.25">
      <c r="A206" s="246" t="s">
        <v>79</v>
      </c>
      <c r="B206" s="246"/>
      <c r="C206" s="75"/>
      <c r="D206" s="75"/>
      <c r="E206" s="75"/>
      <c r="F206" s="75"/>
      <c r="G206" s="75"/>
      <c r="H206" s="75"/>
      <c r="I206" s="247" t="s">
        <v>32</v>
      </c>
      <c r="J206" s="247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246" t="s">
        <v>79</v>
      </c>
      <c r="V206" s="246"/>
      <c r="W206" s="75"/>
      <c r="X206" s="75"/>
      <c r="Y206" s="75"/>
      <c r="Z206" s="75"/>
      <c r="AA206" s="75"/>
      <c r="AB206" s="75"/>
      <c r="AC206" s="247" t="s">
        <v>32</v>
      </c>
      <c r="AD206" s="247"/>
      <c r="AE206" s="75"/>
      <c r="AF206" s="75"/>
      <c r="AG206" s="75"/>
      <c r="AH206" s="75"/>
      <c r="AI206" s="75"/>
      <c r="AJ206" s="75"/>
      <c r="AK206" s="75"/>
      <c r="AL206" s="75"/>
    </row>
    <row r="207" spans="1:38" ht="15.75" customHeight="1" x14ac:dyDescent="0.25">
      <c r="A207" s="248" t="s">
        <v>14</v>
      </c>
      <c r="B207" s="248" t="s">
        <v>15</v>
      </c>
      <c r="C207" s="248"/>
      <c r="D207" s="248"/>
      <c r="E207" s="249" t="s">
        <v>16</v>
      </c>
      <c r="F207" s="251" t="s">
        <v>17</v>
      </c>
      <c r="G207" s="251"/>
      <c r="H207" s="251"/>
      <c r="I207" s="252" t="s">
        <v>21</v>
      </c>
      <c r="J207" s="253" t="s">
        <v>302</v>
      </c>
      <c r="K207" s="252" t="s">
        <v>22</v>
      </c>
      <c r="L207" s="252"/>
      <c r="M207" s="252"/>
      <c r="N207" s="252"/>
      <c r="O207" s="252" t="s">
        <v>23</v>
      </c>
      <c r="P207" s="252"/>
      <c r="Q207" s="252"/>
      <c r="R207" s="252"/>
      <c r="S207" s="75"/>
      <c r="T207" s="75"/>
      <c r="U207" s="248" t="s">
        <v>14</v>
      </c>
      <c r="V207" s="248" t="s">
        <v>15</v>
      </c>
      <c r="W207" s="248"/>
      <c r="X207" s="248"/>
      <c r="Y207" s="249" t="s">
        <v>16</v>
      </c>
      <c r="Z207" s="251" t="s">
        <v>17</v>
      </c>
      <c r="AA207" s="251"/>
      <c r="AB207" s="251"/>
      <c r="AC207" s="252" t="s">
        <v>21</v>
      </c>
      <c r="AD207" s="253" t="s">
        <v>302</v>
      </c>
      <c r="AE207" s="252" t="s">
        <v>22</v>
      </c>
      <c r="AF207" s="252"/>
      <c r="AG207" s="252"/>
      <c r="AH207" s="252"/>
      <c r="AI207" s="252" t="s">
        <v>23</v>
      </c>
      <c r="AJ207" s="252"/>
      <c r="AK207" s="252"/>
      <c r="AL207" s="252"/>
    </row>
    <row r="208" spans="1:38" x14ac:dyDescent="0.25">
      <c r="A208" s="248"/>
      <c r="B208" s="248"/>
      <c r="C208" s="248"/>
      <c r="D208" s="248"/>
      <c r="E208" s="250"/>
      <c r="F208" s="66" t="s">
        <v>18</v>
      </c>
      <c r="G208" s="66" t="s">
        <v>19</v>
      </c>
      <c r="H208" s="66" t="s">
        <v>20</v>
      </c>
      <c r="I208" s="252"/>
      <c r="J208" s="254"/>
      <c r="K208" s="67" t="s">
        <v>24</v>
      </c>
      <c r="L208" s="67" t="s">
        <v>25</v>
      </c>
      <c r="M208" s="67" t="s">
        <v>26</v>
      </c>
      <c r="N208" s="67" t="s">
        <v>27</v>
      </c>
      <c r="O208" s="67" t="s">
        <v>28</v>
      </c>
      <c r="P208" s="67" t="s">
        <v>29</v>
      </c>
      <c r="Q208" s="67" t="s">
        <v>30</v>
      </c>
      <c r="R208" s="67" t="s">
        <v>31</v>
      </c>
      <c r="S208" s="75"/>
      <c r="T208" s="75"/>
      <c r="U208" s="248"/>
      <c r="V208" s="248"/>
      <c r="W208" s="248"/>
      <c r="X208" s="248"/>
      <c r="Y208" s="250"/>
      <c r="Z208" s="66" t="s">
        <v>18</v>
      </c>
      <c r="AA208" s="66" t="s">
        <v>19</v>
      </c>
      <c r="AB208" s="66" t="s">
        <v>20</v>
      </c>
      <c r="AC208" s="252"/>
      <c r="AD208" s="254"/>
      <c r="AE208" s="67" t="s">
        <v>24</v>
      </c>
      <c r="AF208" s="67" t="s">
        <v>25</v>
      </c>
      <c r="AG208" s="67" t="s">
        <v>26</v>
      </c>
      <c r="AH208" s="67" t="s">
        <v>27</v>
      </c>
      <c r="AI208" s="67" t="s">
        <v>28</v>
      </c>
      <c r="AJ208" s="67" t="s">
        <v>29</v>
      </c>
      <c r="AK208" s="67" t="s">
        <v>30</v>
      </c>
      <c r="AL208" s="67" t="s">
        <v>31</v>
      </c>
    </row>
    <row r="209" spans="1:38" ht="13.5" customHeight="1" x14ac:dyDescent="0.25">
      <c r="A209" s="65" t="s">
        <v>459</v>
      </c>
      <c r="B209" s="266" t="s">
        <v>460</v>
      </c>
      <c r="C209" s="266"/>
      <c r="D209" s="266"/>
      <c r="E209" s="62" t="s">
        <v>56</v>
      </c>
      <c r="F209" s="64">
        <v>9.08</v>
      </c>
      <c r="G209" s="64">
        <v>10.63</v>
      </c>
      <c r="H209" s="64">
        <v>48.79</v>
      </c>
      <c r="I209" s="64">
        <v>327.14999999999998</v>
      </c>
      <c r="J209" s="64"/>
      <c r="K209" s="74">
        <v>0.05</v>
      </c>
      <c r="L209" s="74">
        <v>1.61</v>
      </c>
      <c r="M209" s="74">
        <v>0.2</v>
      </c>
      <c r="N209" s="74">
        <v>0.8</v>
      </c>
      <c r="O209" s="74">
        <v>76.08</v>
      </c>
      <c r="P209" s="74">
        <v>121.08</v>
      </c>
      <c r="Q209" s="74">
        <v>20.51</v>
      </c>
      <c r="R209" s="74">
        <v>1.33</v>
      </c>
      <c r="S209" s="75"/>
      <c r="T209" s="75"/>
      <c r="U209" s="65" t="s">
        <v>459</v>
      </c>
      <c r="V209" s="266" t="s">
        <v>460</v>
      </c>
      <c r="W209" s="266"/>
      <c r="X209" s="266"/>
      <c r="Y209" s="62" t="s">
        <v>56</v>
      </c>
      <c r="Z209" s="64">
        <v>9.08</v>
      </c>
      <c r="AA209" s="64">
        <v>10.63</v>
      </c>
      <c r="AB209" s="64">
        <v>48.79</v>
      </c>
      <c r="AC209" s="64">
        <v>327.14999999999998</v>
      </c>
      <c r="AD209" s="64"/>
      <c r="AE209" s="74">
        <v>0.05</v>
      </c>
      <c r="AF209" s="74">
        <v>1.61</v>
      </c>
      <c r="AG209" s="74">
        <v>0.2</v>
      </c>
      <c r="AH209" s="74">
        <v>0.8</v>
      </c>
      <c r="AI209" s="74">
        <v>76.08</v>
      </c>
      <c r="AJ209" s="74">
        <v>121.08</v>
      </c>
      <c r="AK209" s="74">
        <v>20.51</v>
      </c>
      <c r="AL209" s="74">
        <v>1.33</v>
      </c>
    </row>
    <row r="210" spans="1:38" ht="13.5" customHeight="1" x14ac:dyDescent="0.25">
      <c r="A210" s="65" t="s">
        <v>558</v>
      </c>
      <c r="B210" s="237" t="s">
        <v>45</v>
      </c>
      <c r="C210" s="238"/>
      <c r="D210" s="239"/>
      <c r="E210" s="62" t="s">
        <v>490</v>
      </c>
      <c r="F210" s="64">
        <v>1.89</v>
      </c>
      <c r="G210" s="64">
        <v>0.28999999999999998</v>
      </c>
      <c r="H210" s="82">
        <v>11.63</v>
      </c>
      <c r="I210" s="64">
        <v>55.1</v>
      </c>
      <c r="J210" s="63"/>
      <c r="K210" s="63">
        <v>0.03</v>
      </c>
      <c r="L210" s="63"/>
      <c r="M210" s="63"/>
      <c r="N210" s="63">
        <v>0.02</v>
      </c>
      <c r="O210" s="64">
        <v>6.09</v>
      </c>
      <c r="P210" s="64">
        <v>25.23</v>
      </c>
      <c r="Q210" s="64">
        <v>5.51</v>
      </c>
      <c r="R210" s="64">
        <v>0.57999999999999996</v>
      </c>
      <c r="S210" s="75"/>
      <c r="T210" s="75"/>
      <c r="U210" s="65" t="s">
        <v>558</v>
      </c>
      <c r="V210" s="237" t="s">
        <v>45</v>
      </c>
      <c r="W210" s="238"/>
      <c r="X210" s="239"/>
      <c r="Y210" s="62" t="s">
        <v>490</v>
      </c>
      <c r="Z210" s="64">
        <v>1.89</v>
      </c>
      <c r="AA210" s="64">
        <v>0.28999999999999998</v>
      </c>
      <c r="AB210" s="82">
        <v>11.63</v>
      </c>
      <c r="AC210" s="64">
        <v>55.1</v>
      </c>
      <c r="AD210" s="63"/>
      <c r="AE210" s="63">
        <v>0.03</v>
      </c>
      <c r="AF210" s="63"/>
      <c r="AG210" s="63"/>
      <c r="AH210" s="63">
        <v>0.02</v>
      </c>
      <c r="AI210" s="64">
        <v>6.09</v>
      </c>
      <c r="AJ210" s="64">
        <v>25.23</v>
      </c>
      <c r="AK210" s="64">
        <v>5.51</v>
      </c>
      <c r="AL210" s="64">
        <v>0.57999999999999996</v>
      </c>
    </row>
    <row r="211" spans="1:38" ht="13.5" customHeight="1" x14ac:dyDescent="0.25">
      <c r="A211" s="65" t="s">
        <v>252</v>
      </c>
      <c r="B211" s="267" t="s">
        <v>38</v>
      </c>
      <c r="C211" s="267"/>
      <c r="D211" s="267"/>
      <c r="E211" s="62" t="s">
        <v>56</v>
      </c>
      <c r="F211" s="64">
        <v>3.77</v>
      </c>
      <c r="G211" s="64">
        <v>3.93</v>
      </c>
      <c r="H211" s="64">
        <v>25.95</v>
      </c>
      <c r="I211" s="64">
        <v>153.91999999999999</v>
      </c>
      <c r="J211" s="64"/>
      <c r="K211" s="64">
        <v>0.03</v>
      </c>
      <c r="L211" s="64">
        <v>1</v>
      </c>
      <c r="M211" s="64">
        <v>0.02</v>
      </c>
      <c r="N211" s="64">
        <v>0.105</v>
      </c>
      <c r="O211" s="64">
        <v>121.94</v>
      </c>
      <c r="P211" s="64">
        <v>114.13</v>
      </c>
      <c r="Q211" s="64">
        <v>16.7</v>
      </c>
      <c r="R211" s="64">
        <v>0.51100000000000001</v>
      </c>
      <c r="S211" s="75"/>
      <c r="T211" s="75"/>
      <c r="U211" s="65" t="s">
        <v>252</v>
      </c>
      <c r="V211" s="267" t="s">
        <v>38</v>
      </c>
      <c r="W211" s="267"/>
      <c r="X211" s="267"/>
      <c r="Y211" s="62" t="s">
        <v>56</v>
      </c>
      <c r="Z211" s="64">
        <v>3.77</v>
      </c>
      <c r="AA211" s="64">
        <v>3.93</v>
      </c>
      <c r="AB211" s="64">
        <v>25.95</v>
      </c>
      <c r="AC211" s="64">
        <v>153.91999999999999</v>
      </c>
      <c r="AD211" s="64"/>
      <c r="AE211" s="64">
        <v>0.03</v>
      </c>
      <c r="AF211" s="64">
        <v>1</v>
      </c>
      <c r="AG211" s="64">
        <v>0.02</v>
      </c>
      <c r="AH211" s="64">
        <v>0.105</v>
      </c>
      <c r="AI211" s="64">
        <v>121.94</v>
      </c>
      <c r="AJ211" s="64">
        <v>114.13</v>
      </c>
      <c r="AK211" s="64">
        <v>16.7</v>
      </c>
      <c r="AL211" s="64">
        <v>0.51100000000000001</v>
      </c>
    </row>
    <row r="212" spans="1:38" ht="13.5" customHeight="1" x14ac:dyDescent="0.25">
      <c r="A212" s="83" t="s">
        <v>296</v>
      </c>
      <c r="B212" s="267" t="s">
        <v>466</v>
      </c>
      <c r="C212" s="267"/>
      <c r="D212" s="267"/>
      <c r="E212" s="62" t="s">
        <v>489</v>
      </c>
      <c r="F212" s="64">
        <v>5.79</v>
      </c>
      <c r="G212" s="64">
        <v>5.85</v>
      </c>
      <c r="H212" s="64"/>
      <c r="I212" s="64">
        <v>75.53</v>
      </c>
      <c r="J212" s="64"/>
      <c r="K212" s="64">
        <v>0.01</v>
      </c>
      <c r="L212" s="64">
        <v>0.15</v>
      </c>
      <c r="M212" s="64">
        <v>0.09</v>
      </c>
      <c r="N212" s="64">
        <v>0.04</v>
      </c>
      <c r="O212" s="64">
        <v>220</v>
      </c>
      <c r="P212" s="64">
        <v>132</v>
      </c>
      <c r="Q212" s="64">
        <v>12.1</v>
      </c>
      <c r="R212" s="64">
        <v>0.14000000000000001</v>
      </c>
      <c r="S212" s="75"/>
      <c r="T212" s="75"/>
      <c r="U212" s="83" t="s">
        <v>296</v>
      </c>
      <c r="V212" s="267" t="s">
        <v>466</v>
      </c>
      <c r="W212" s="267"/>
      <c r="X212" s="267"/>
      <c r="Y212" s="62" t="s">
        <v>489</v>
      </c>
      <c r="Z212" s="64">
        <v>5.79</v>
      </c>
      <c r="AA212" s="64">
        <v>5.85</v>
      </c>
      <c r="AB212" s="64"/>
      <c r="AC212" s="64">
        <v>75.53</v>
      </c>
      <c r="AD212" s="64"/>
      <c r="AE212" s="64">
        <v>0.01</v>
      </c>
      <c r="AF212" s="64">
        <v>0.15</v>
      </c>
      <c r="AG212" s="64">
        <v>0.09</v>
      </c>
      <c r="AH212" s="64">
        <v>0.04</v>
      </c>
      <c r="AI212" s="64">
        <v>220</v>
      </c>
      <c r="AJ212" s="64">
        <v>132</v>
      </c>
      <c r="AK212" s="64">
        <v>12.1</v>
      </c>
      <c r="AL212" s="64">
        <v>0.14000000000000001</v>
      </c>
    </row>
    <row r="213" spans="1:38" s="75" customFormat="1" ht="13.5" customHeight="1" x14ac:dyDescent="0.25">
      <c r="A213" s="65" t="s">
        <v>261</v>
      </c>
      <c r="B213" s="267" t="s">
        <v>68</v>
      </c>
      <c r="C213" s="267"/>
      <c r="D213" s="267"/>
      <c r="E213" s="62" t="s">
        <v>55</v>
      </c>
      <c r="F213" s="64">
        <v>0.4</v>
      </c>
      <c r="G213" s="64">
        <v>0.4</v>
      </c>
      <c r="H213" s="64">
        <v>9.8000000000000007</v>
      </c>
      <c r="I213" s="64">
        <v>47</v>
      </c>
      <c r="J213" s="164"/>
      <c r="K213" s="64">
        <v>0.03</v>
      </c>
      <c r="L213" s="64">
        <v>10</v>
      </c>
      <c r="M213" s="64"/>
      <c r="N213" s="64">
        <v>0.3</v>
      </c>
      <c r="O213" s="64">
        <v>16</v>
      </c>
      <c r="P213" s="64">
        <v>11</v>
      </c>
      <c r="Q213" s="64">
        <v>9</v>
      </c>
      <c r="R213" s="64">
        <v>2.2000000000000002</v>
      </c>
      <c r="U213" s="65" t="s">
        <v>261</v>
      </c>
      <c r="V213" s="267" t="s">
        <v>68</v>
      </c>
      <c r="W213" s="267"/>
      <c r="X213" s="267"/>
      <c r="Y213" s="62" t="s">
        <v>55</v>
      </c>
      <c r="Z213" s="64">
        <v>0.4</v>
      </c>
      <c r="AA213" s="64">
        <v>0.4</v>
      </c>
      <c r="AB213" s="64">
        <v>9.8000000000000007</v>
      </c>
      <c r="AC213" s="64">
        <v>47</v>
      </c>
      <c r="AD213" s="164"/>
      <c r="AE213" s="64">
        <v>0.03</v>
      </c>
      <c r="AF213" s="64">
        <v>10</v>
      </c>
      <c r="AG213" s="64"/>
      <c r="AH213" s="64">
        <v>0.3</v>
      </c>
      <c r="AI213" s="64">
        <v>16</v>
      </c>
      <c r="AJ213" s="64">
        <v>11</v>
      </c>
      <c r="AK213" s="64">
        <v>9</v>
      </c>
      <c r="AL213" s="64">
        <v>2.2000000000000002</v>
      </c>
    </row>
    <row r="214" spans="1:38" ht="13.5" customHeight="1" x14ac:dyDescent="0.25">
      <c r="A214" s="65"/>
      <c r="B214" s="260" t="s">
        <v>35</v>
      </c>
      <c r="C214" s="261"/>
      <c r="D214" s="262"/>
      <c r="E214" s="62"/>
      <c r="F214" s="84">
        <f>SUM(F209:F213)</f>
        <v>20.93</v>
      </c>
      <c r="G214" s="84">
        <f>SUM(G209:G213)</f>
        <v>21.099999999999998</v>
      </c>
      <c r="H214" s="84">
        <f>SUM(H209:H213)</f>
        <v>96.17</v>
      </c>
      <c r="I214" s="84">
        <f>SUM(I209:I213)</f>
        <v>658.69999999999993</v>
      </c>
      <c r="J214" s="70">
        <v>0.24279999999999999</v>
      </c>
      <c r="K214" s="85">
        <f t="shared" ref="K214:R214" si="74">SUM(K209:K213)</f>
        <v>0.15</v>
      </c>
      <c r="L214" s="85">
        <f t="shared" si="74"/>
        <v>12.76</v>
      </c>
      <c r="M214" s="85">
        <f t="shared" si="74"/>
        <v>0.31</v>
      </c>
      <c r="N214" s="85">
        <f t="shared" si="74"/>
        <v>1.2650000000000001</v>
      </c>
      <c r="O214" s="85">
        <f t="shared" si="74"/>
        <v>440.11</v>
      </c>
      <c r="P214" s="85">
        <f t="shared" si="74"/>
        <v>403.44</v>
      </c>
      <c r="Q214" s="85">
        <f t="shared" si="74"/>
        <v>63.82</v>
      </c>
      <c r="R214" s="85">
        <f t="shared" si="74"/>
        <v>4.761000000000001</v>
      </c>
      <c r="S214" s="75"/>
      <c r="T214" s="75"/>
      <c r="U214" s="65"/>
      <c r="V214" s="260" t="s">
        <v>35</v>
      </c>
      <c r="W214" s="261"/>
      <c r="X214" s="262"/>
      <c r="Y214" s="62"/>
      <c r="Z214" s="84">
        <f>SUM(Z209:Z213)</f>
        <v>20.93</v>
      </c>
      <c r="AA214" s="84">
        <f>SUM(AA209:AA213)</f>
        <v>21.099999999999998</v>
      </c>
      <c r="AB214" s="84">
        <f>SUM(AB209:AB213)</f>
        <v>96.17</v>
      </c>
      <c r="AC214" s="84">
        <f>SUM(AC209:AC213)</f>
        <v>658.69999999999993</v>
      </c>
      <c r="AD214" s="70">
        <v>0.24279999999999999</v>
      </c>
      <c r="AE214" s="85">
        <f t="shared" ref="AE214:AL214" si="75">SUM(AE209:AE213)</f>
        <v>0.15</v>
      </c>
      <c r="AF214" s="85">
        <f t="shared" si="75"/>
        <v>12.76</v>
      </c>
      <c r="AG214" s="85">
        <f t="shared" si="75"/>
        <v>0.31</v>
      </c>
      <c r="AH214" s="85">
        <f t="shared" si="75"/>
        <v>1.2650000000000001</v>
      </c>
      <c r="AI214" s="85">
        <f t="shared" si="75"/>
        <v>440.11</v>
      </c>
      <c r="AJ214" s="85">
        <f t="shared" si="75"/>
        <v>403.44</v>
      </c>
      <c r="AK214" s="85">
        <f t="shared" si="75"/>
        <v>63.82</v>
      </c>
      <c r="AL214" s="85">
        <f t="shared" si="75"/>
        <v>4.761000000000001</v>
      </c>
    </row>
    <row r="215" spans="1:38" ht="13.5" customHeight="1" x14ac:dyDescent="0.25">
      <c r="A215" s="129"/>
      <c r="B215" s="272"/>
      <c r="C215" s="272"/>
      <c r="D215" s="272"/>
      <c r="E215" s="130"/>
      <c r="F215" s="127"/>
      <c r="G215" s="127"/>
      <c r="H215" s="127"/>
      <c r="I215" s="273" t="s">
        <v>33</v>
      </c>
      <c r="J215" s="273"/>
      <c r="K215" s="127"/>
      <c r="L215" s="127"/>
      <c r="M215" s="127"/>
      <c r="N215" s="127"/>
      <c r="O215" s="127"/>
      <c r="P215" s="127"/>
      <c r="Q215" s="127"/>
      <c r="R215" s="127"/>
      <c r="S215" s="75"/>
      <c r="T215" s="75"/>
      <c r="U215" s="129"/>
      <c r="V215" s="272"/>
      <c r="W215" s="272"/>
      <c r="X215" s="272"/>
      <c r="Y215" s="130"/>
      <c r="Z215" s="127"/>
      <c r="AA215" s="127"/>
      <c r="AB215" s="127"/>
      <c r="AC215" s="273" t="s">
        <v>33</v>
      </c>
      <c r="AD215" s="273"/>
      <c r="AE215" s="127"/>
      <c r="AF215" s="127"/>
      <c r="AG215" s="127"/>
      <c r="AH215" s="127"/>
      <c r="AI215" s="127"/>
      <c r="AJ215" s="127"/>
      <c r="AK215" s="127"/>
      <c r="AL215" s="127"/>
    </row>
    <row r="216" spans="1:38" ht="13.5" customHeight="1" x14ac:dyDescent="0.25">
      <c r="A216" s="65" t="s">
        <v>311</v>
      </c>
      <c r="B216" s="269" t="s">
        <v>110</v>
      </c>
      <c r="C216" s="270"/>
      <c r="D216" s="271"/>
      <c r="E216" s="62" t="s">
        <v>55</v>
      </c>
      <c r="F216" s="64">
        <v>0.12</v>
      </c>
      <c r="G216" s="64">
        <v>5.0999999999999996</v>
      </c>
      <c r="H216" s="64">
        <v>11.17</v>
      </c>
      <c r="I216" s="64">
        <v>90.1</v>
      </c>
      <c r="J216" s="63"/>
      <c r="K216" s="63">
        <v>0.03</v>
      </c>
      <c r="L216" s="64">
        <v>16.87</v>
      </c>
      <c r="M216" s="63"/>
      <c r="N216" s="64">
        <v>0.56000000000000005</v>
      </c>
      <c r="O216" s="63">
        <v>33.49</v>
      </c>
      <c r="P216" s="63">
        <v>29.35</v>
      </c>
      <c r="Q216" s="64">
        <v>16</v>
      </c>
      <c r="R216" s="63">
        <v>0.98</v>
      </c>
      <c r="S216" s="75"/>
      <c r="T216" s="75"/>
      <c r="U216" s="65" t="s">
        <v>347</v>
      </c>
      <c r="V216" s="269" t="s">
        <v>511</v>
      </c>
      <c r="W216" s="270"/>
      <c r="X216" s="271"/>
      <c r="Y216" s="62" t="s">
        <v>55</v>
      </c>
      <c r="Z216" s="64">
        <v>1.65</v>
      </c>
      <c r="AA216" s="64">
        <v>4.12</v>
      </c>
      <c r="AB216" s="64">
        <v>7.29</v>
      </c>
      <c r="AC216" s="64">
        <v>72.900000000000006</v>
      </c>
      <c r="AD216" s="63"/>
      <c r="AE216" s="63">
        <v>0.05</v>
      </c>
      <c r="AF216" s="64">
        <v>6.86</v>
      </c>
      <c r="AG216" s="63"/>
      <c r="AH216" s="64">
        <v>0.33</v>
      </c>
      <c r="AI216" s="63">
        <v>28.33</v>
      </c>
      <c r="AJ216" s="63">
        <v>41.61</v>
      </c>
      <c r="AK216" s="64">
        <v>18.39</v>
      </c>
      <c r="AL216" s="63">
        <v>1.31</v>
      </c>
    </row>
    <row r="217" spans="1:38" ht="13.5" customHeight="1" x14ac:dyDescent="0.25">
      <c r="A217" s="65" t="s">
        <v>564</v>
      </c>
      <c r="B217" s="269" t="s">
        <v>320</v>
      </c>
      <c r="C217" s="270"/>
      <c r="D217" s="271"/>
      <c r="E217" s="62" t="s">
        <v>61</v>
      </c>
      <c r="F217" s="64">
        <v>2.09</v>
      </c>
      <c r="G217" s="63">
        <v>5.09</v>
      </c>
      <c r="H217" s="64">
        <v>12.69</v>
      </c>
      <c r="I217" s="64">
        <v>104.93</v>
      </c>
      <c r="J217" s="63"/>
      <c r="K217" s="64">
        <v>0.1</v>
      </c>
      <c r="L217" s="63">
        <v>13.13</v>
      </c>
      <c r="M217" s="63"/>
      <c r="N217" s="63">
        <v>1.1299999999999999</v>
      </c>
      <c r="O217" s="64">
        <v>39.75</v>
      </c>
      <c r="P217" s="63">
        <v>65.83</v>
      </c>
      <c r="Q217" s="63">
        <v>28.08</v>
      </c>
      <c r="R217" s="63">
        <v>1.08</v>
      </c>
      <c r="S217" s="75"/>
      <c r="T217" s="75"/>
      <c r="U217" s="65" t="s">
        <v>564</v>
      </c>
      <c r="V217" s="269" t="s">
        <v>320</v>
      </c>
      <c r="W217" s="270"/>
      <c r="X217" s="271"/>
      <c r="Y217" s="62" t="s">
        <v>61</v>
      </c>
      <c r="Z217" s="64">
        <v>2.09</v>
      </c>
      <c r="AA217" s="63">
        <v>5.09</v>
      </c>
      <c r="AB217" s="64">
        <v>12.69</v>
      </c>
      <c r="AC217" s="64">
        <v>104.93</v>
      </c>
      <c r="AD217" s="63"/>
      <c r="AE217" s="64">
        <v>0.1</v>
      </c>
      <c r="AF217" s="63">
        <v>13.13</v>
      </c>
      <c r="AG217" s="63"/>
      <c r="AH217" s="63">
        <v>1.1299999999999999</v>
      </c>
      <c r="AI217" s="64">
        <v>39.75</v>
      </c>
      <c r="AJ217" s="63">
        <v>65.83</v>
      </c>
      <c r="AK217" s="63">
        <v>28.08</v>
      </c>
      <c r="AL217" s="63">
        <v>1.08</v>
      </c>
    </row>
    <row r="218" spans="1:38" ht="13.5" customHeight="1" x14ac:dyDescent="0.25">
      <c r="A218" s="65" t="s">
        <v>403</v>
      </c>
      <c r="B218" s="237" t="s">
        <v>404</v>
      </c>
      <c r="C218" s="238"/>
      <c r="D218" s="239"/>
      <c r="E218" s="62" t="s">
        <v>56</v>
      </c>
      <c r="F218" s="63">
        <v>4.26</v>
      </c>
      <c r="G218" s="63">
        <v>8.08</v>
      </c>
      <c r="H218" s="64">
        <v>31.06</v>
      </c>
      <c r="I218" s="64">
        <v>213.94</v>
      </c>
      <c r="J218" s="63"/>
      <c r="K218" s="64">
        <v>0.21</v>
      </c>
      <c r="L218" s="64">
        <v>33.9</v>
      </c>
      <c r="M218" s="64">
        <v>0.04</v>
      </c>
      <c r="N218" s="64">
        <v>6.14</v>
      </c>
      <c r="O218" s="64">
        <v>53.31</v>
      </c>
      <c r="P218" s="64">
        <v>126.5</v>
      </c>
      <c r="Q218" s="64">
        <v>43.11</v>
      </c>
      <c r="R218" s="64">
        <v>1.56</v>
      </c>
      <c r="S218" s="75"/>
      <c r="T218" s="75"/>
      <c r="U218" s="65" t="s">
        <v>403</v>
      </c>
      <c r="V218" s="237" t="s">
        <v>404</v>
      </c>
      <c r="W218" s="238"/>
      <c r="X218" s="239"/>
      <c r="Y218" s="62" t="s">
        <v>56</v>
      </c>
      <c r="Z218" s="63">
        <v>4.26</v>
      </c>
      <c r="AA218" s="63">
        <v>8.08</v>
      </c>
      <c r="AB218" s="64">
        <v>31.06</v>
      </c>
      <c r="AC218" s="64">
        <v>213.94</v>
      </c>
      <c r="AD218" s="63"/>
      <c r="AE218" s="64">
        <v>0.21</v>
      </c>
      <c r="AF218" s="64">
        <v>33.9</v>
      </c>
      <c r="AG218" s="64">
        <v>0.04</v>
      </c>
      <c r="AH218" s="64">
        <v>6.14</v>
      </c>
      <c r="AI218" s="64">
        <v>53.31</v>
      </c>
      <c r="AJ218" s="64">
        <v>126.5</v>
      </c>
      <c r="AK218" s="64">
        <v>43.11</v>
      </c>
      <c r="AL218" s="64">
        <v>1.56</v>
      </c>
    </row>
    <row r="219" spans="1:38" s="75" customFormat="1" ht="13.5" customHeight="1" x14ac:dyDescent="0.25">
      <c r="A219" s="65" t="s">
        <v>412</v>
      </c>
      <c r="B219" s="274" t="s">
        <v>413</v>
      </c>
      <c r="C219" s="275"/>
      <c r="D219" s="276"/>
      <c r="E219" s="62" t="s">
        <v>500</v>
      </c>
      <c r="F219" s="64">
        <v>13.67</v>
      </c>
      <c r="G219" s="64">
        <v>11.13</v>
      </c>
      <c r="H219" s="64">
        <v>19.100000000000001</v>
      </c>
      <c r="I219" s="64">
        <v>230.55</v>
      </c>
      <c r="J219" s="64"/>
      <c r="K219" s="64">
        <v>0.09</v>
      </c>
      <c r="L219" s="64">
        <v>0.68</v>
      </c>
      <c r="M219" s="64">
        <v>0.03</v>
      </c>
      <c r="N219" s="64">
        <v>1.03</v>
      </c>
      <c r="O219" s="64">
        <v>87.71</v>
      </c>
      <c r="P219" s="64">
        <v>197.86</v>
      </c>
      <c r="Q219" s="64">
        <v>44.38</v>
      </c>
      <c r="R219" s="64">
        <v>1.57</v>
      </c>
      <c r="U219" s="65" t="s">
        <v>412</v>
      </c>
      <c r="V219" s="274" t="s">
        <v>413</v>
      </c>
      <c r="W219" s="275"/>
      <c r="X219" s="276"/>
      <c r="Y219" s="62" t="s">
        <v>500</v>
      </c>
      <c r="Z219" s="64">
        <v>13.67</v>
      </c>
      <c r="AA219" s="64">
        <v>11.13</v>
      </c>
      <c r="AB219" s="64">
        <v>19.100000000000001</v>
      </c>
      <c r="AC219" s="64">
        <v>230.55</v>
      </c>
      <c r="AD219" s="64"/>
      <c r="AE219" s="64">
        <v>0.09</v>
      </c>
      <c r="AF219" s="64">
        <v>0.68</v>
      </c>
      <c r="AG219" s="64">
        <v>0.03</v>
      </c>
      <c r="AH219" s="64">
        <v>1.03</v>
      </c>
      <c r="AI219" s="64">
        <v>87.71</v>
      </c>
      <c r="AJ219" s="64">
        <v>197.86</v>
      </c>
      <c r="AK219" s="64">
        <v>44.38</v>
      </c>
      <c r="AL219" s="64">
        <v>1.57</v>
      </c>
    </row>
    <row r="220" spans="1:38" s="75" customFormat="1" ht="13.5" customHeight="1" x14ac:dyDescent="0.25">
      <c r="A220" s="65" t="s">
        <v>288</v>
      </c>
      <c r="B220" s="237" t="s">
        <v>364</v>
      </c>
      <c r="C220" s="238"/>
      <c r="D220" s="239"/>
      <c r="E220" s="62" t="s">
        <v>56</v>
      </c>
      <c r="F220" s="64">
        <v>0.6</v>
      </c>
      <c r="G220" s="64">
        <v>0.2</v>
      </c>
      <c r="H220" s="64">
        <v>30.4</v>
      </c>
      <c r="I220" s="64">
        <v>125.8</v>
      </c>
      <c r="J220" s="64"/>
      <c r="K220" s="64">
        <v>0.02</v>
      </c>
      <c r="L220" s="64">
        <v>8</v>
      </c>
      <c r="M220" s="64"/>
      <c r="N220" s="64">
        <v>0.6</v>
      </c>
      <c r="O220" s="64">
        <v>20</v>
      </c>
      <c r="P220" s="64">
        <v>36</v>
      </c>
      <c r="Q220" s="64">
        <v>14</v>
      </c>
      <c r="R220" s="64">
        <v>0.6</v>
      </c>
      <c r="U220" s="65" t="s">
        <v>288</v>
      </c>
      <c r="V220" s="237" t="s">
        <v>364</v>
      </c>
      <c r="W220" s="238"/>
      <c r="X220" s="239"/>
      <c r="Y220" s="62" t="s">
        <v>56</v>
      </c>
      <c r="Z220" s="64">
        <v>0.6</v>
      </c>
      <c r="AA220" s="64">
        <v>0.2</v>
      </c>
      <c r="AB220" s="64">
        <v>30.4</v>
      </c>
      <c r="AC220" s="64">
        <v>125.8</v>
      </c>
      <c r="AD220" s="64"/>
      <c r="AE220" s="64">
        <v>0.02</v>
      </c>
      <c r="AF220" s="64">
        <v>8</v>
      </c>
      <c r="AG220" s="64"/>
      <c r="AH220" s="64">
        <v>0.6</v>
      </c>
      <c r="AI220" s="64">
        <v>20</v>
      </c>
      <c r="AJ220" s="64">
        <v>36</v>
      </c>
      <c r="AK220" s="64">
        <v>14</v>
      </c>
      <c r="AL220" s="64">
        <v>0.6</v>
      </c>
    </row>
    <row r="221" spans="1:38" s="75" customFormat="1" ht="13.5" customHeight="1" x14ac:dyDescent="0.25">
      <c r="A221" s="65" t="s">
        <v>558</v>
      </c>
      <c r="B221" s="237" t="s">
        <v>44</v>
      </c>
      <c r="C221" s="238"/>
      <c r="D221" s="239"/>
      <c r="E221" s="62" t="s">
        <v>120</v>
      </c>
      <c r="F221" s="82">
        <v>3.95</v>
      </c>
      <c r="G221" s="64">
        <v>0.5</v>
      </c>
      <c r="H221" s="82">
        <v>24.15</v>
      </c>
      <c r="I221" s="64">
        <v>116.9</v>
      </c>
      <c r="J221" s="63"/>
      <c r="K221" s="64">
        <v>0.08</v>
      </c>
      <c r="L221" s="64"/>
      <c r="M221" s="63"/>
      <c r="N221" s="63">
        <v>0.77</v>
      </c>
      <c r="O221" s="64">
        <v>13</v>
      </c>
      <c r="P221" s="64">
        <v>41.5</v>
      </c>
      <c r="Q221" s="64">
        <v>17.5</v>
      </c>
      <c r="R221" s="64">
        <v>0.8</v>
      </c>
      <c r="U221" s="65" t="s">
        <v>558</v>
      </c>
      <c r="V221" s="237" t="s">
        <v>44</v>
      </c>
      <c r="W221" s="238"/>
      <c r="X221" s="239"/>
      <c r="Y221" s="62" t="s">
        <v>120</v>
      </c>
      <c r="Z221" s="82">
        <v>3.95</v>
      </c>
      <c r="AA221" s="64">
        <v>0.5</v>
      </c>
      <c r="AB221" s="82">
        <v>24.15</v>
      </c>
      <c r="AC221" s="64">
        <v>116.9</v>
      </c>
      <c r="AD221" s="63"/>
      <c r="AE221" s="64">
        <v>0.08</v>
      </c>
      <c r="AF221" s="64"/>
      <c r="AG221" s="63"/>
      <c r="AH221" s="63">
        <v>0.77</v>
      </c>
      <c r="AI221" s="64">
        <v>13</v>
      </c>
      <c r="AJ221" s="64">
        <v>41.5</v>
      </c>
      <c r="AK221" s="64">
        <v>17.5</v>
      </c>
      <c r="AL221" s="64">
        <v>0.8</v>
      </c>
    </row>
    <row r="222" spans="1:38" s="75" customFormat="1" ht="13.5" customHeight="1" x14ac:dyDescent="0.25">
      <c r="A222" s="65" t="s">
        <v>558</v>
      </c>
      <c r="B222" s="237" t="s">
        <v>45</v>
      </c>
      <c r="C222" s="238"/>
      <c r="D222" s="239"/>
      <c r="E222" s="62" t="s">
        <v>122</v>
      </c>
      <c r="F222" s="64">
        <v>2.6</v>
      </c>
      <c r="G222" s="64">
        <v>0.4</v>
      </c>
      <c r="H222" s="82">
        <v>16.04</v>
      </c>
      <c r="I222" s="64">
        <v>76</v>
      </c>
      <c r="J222" s="63"/>
      <c r="K222" s="63">
        <v>0.04</v>
      </c>
      <c r="L222" s="63"/>
      <c r="M222" s="63"/>
      <c r="N222" s="63">
        <v>0.03</v>
      </c>
      <c r="O222" s="64">
        <v>8.4</v>
      </c>
      <c r="P222" s="64">
        <v>34.799999999999997</v>
      </c>
      <c r="Q222" s="64">
        <v>7.6</v>
      </c>
      <c r="R222" s="64">
        <v>0.8</v>
      </c>
      <c r="U222" s="65" t="s">
        <v>558</v>
      </c>
      <c r="V222" s="237" t="s">
        <v>45</v>
      </c>
      <c r="W222" s="238"/>
      <c r="X222" s="239"/>
      <c r="Y222" s="62" t="s">
        <v>122</v>
      </c>
      <c r="Z222" s="64">
        <v>2.6</v>
      </c>
      <c r="AA222" s="64">
        <v>0.4</v>
      </c>
      <c r="AB222" s="82">
        <v>16.04</v>
      </c>
      <c r="AC222" s="64">
        <v>76</v>
      </c>
      <c r="AD222" s="63"/>
      <c r="AE222" s="63">
        <v>0.04</v>
      </c>
      <c r="AF222" s="63"/>
      <c r="AG222" s="63"/>
      <c r="AH222" s="63">
        <v>0.03</v>
      </c>
      <c r="AI222" s="64">
        <v>8.4</v>
      </c>
      <c r="AJ222" s="64">
        <v>34.799999999999997</v>
      </c>
      <c r="AK222" s="64">
        <v>7.6</v>
      </c>
      <c r="AL222" s="64">
        <v>0.8</v>
      </c>
    </row>
    <row r="223" spans="1:38" ht="13.5" customHeight="1" x14ac:dyDescent="0.25">
      <c r="A223" s="109"/>
      <c r="B223" s="240" t="s">
        <v>34</v>
      </c>
      <c r="C223" s="241"/>
      <c r="D223" s="242"/>
      <c r="E223" s="88"/>
      <c r="F223" s="90">
        <f>SUM(F216:F222)</f>
        <v>27.290000000000003</v>
      </c>
      <c r="G223" s="89">
        <f>SUM(G216:G222)</f>
        <v>30.499999999999996</v>
      </c>
      <c r="H223" s="90">
        <f>SUM(H216:H222)</f>
        <v>144.61000000000001</v>
      </c>
      <c r="I223" s="90">
        <f>SUM(I216:I222)</f>
        <v>958.21999999999991</v>
      </c>
      <c r="J223" s="68">
        <v>0.35320000000000001</v>
      </c>
      <c r="K223" s="91">
        <f t="shared" ref="K223:R223" si="76">SUM(K216:K222)</f>
        <v>0.56999999999999995</v>
      </c>
      <c r="L223" s="91">
        <f t="shared" si="76"/>
        <v>72.58</v>
      </c>
      <c r="M223" s="91">
        <f t="shared" si="76"/>
        <v>7.0000000000000007E-2</v>
      </c>
      <c r="N223" s="91">
        <f t="shared" si="76"/>
        <v>10.259999999999998</v>
      </c>
      <c r="O223" s="91">
        <f t="shared" si="76"/>
        <v>255.66</v>
      </c>
      <c r="P223" s="91">
        <f t="shared" si="76"/>
        <v>531.84</v>
      </c>
      <c r="Q223" s="91">
        <f t="shared" si="76"/>
        <v>170.67</v>
      </c>
      <c r="R223" s="91">
        <f t="shared" si="76"/>
        <v>7.39</v>
      </c>
      <c r="S223" s="75"/>
      <c r="T223" s="75"/>
      <c r="U223" s="109"/>
      <c r="V223" s="240" t="s">
        <v>34</v>
      </c>
      <c r="W223" s="241"/>
      <c r="X223" s="242"/>
      <c r="Y223" s="88"/>
      <c r="Z223" s="90">
        <f>SUM(Z216:Z222)</f>
        <v>28.820000000000004</v>
      </c>
      <c r="AA223" s="89">
        <f>SUM(AA216:AA222)</f>
        <v>29.52</v>
      </c>
      <c r="AB223" s="90">
        <f>SUM(AB216:AB222)</f>
        <v>140.72999999999999</v>
      </c>
      <c r="AC223" s="90">
        <f>SUM(AC216:AC222)</f>
        <v>941.01999999999987</v>
      </c>
      <c r="AD223" s="68">
        <v>0.3468</v>
      </c>
      <c r="AE223" s="91">
        <f t="shared" ref="AE223:AL223" si="77">SUM(AE216:AE222)</f>
        <v>0.59</v>
      </c>
      <c r="AF223" s="91">
        <f t="shared" si="77"/>
        <v>62.57</v>
      </c>
      <c r="AG223" s="91">
        <f t="shared" si="77"/>
        <v>7.0000000000000007E-2</v>
      </c>
      <c r="AH223" s="91">
        <f t="shared" si="77"/>
        <v>10.029999999999998</v>
      </c>
      <c r="AI223" s="91">
        <f t="shared" si="77"/>
        <v>250.5</v>
      </c>
      <c r="AJ223" s="91">
        <f t="shared" si="77"/>
        <v>544.1</v>
      </c>
      <c r="AK223" s="91">
        <f t="shared" si="77"/>
        <v>173.06</v>
      </c>
      <c r="AL223" s="91">
        <f t="shared" si="77"/>
        <v>7.72</v>
      </c>
    </row>
    <row r="224" spans="1:38" ht="13.5" customHeight="1" thickBot="1" x14ac:dyDescent="0.3">
      <c r="A224" s="93"/>
      <c r="B224" s="263" t="s">
        <v>36</v>
      </c>
      <c r="C224" s="264"/>
      <c r="D224" s="265"/>
      <c r="E224" s="94"/>
      <c r="F224" s="95">
        <f>F214+F223</f>
        <v>48.22</v>
      </c>
      <c r="G224" s="95">
        <f t="shared" ref="G224:I224" si="78">G214+G223</f>
        <v>51.599999999999994</v>
      </c>
      <c r="H224" s="95">
        <f t="shared" si="78"/>
        <v>240.78000000000003</v>
      </c>
      <c r="I224" s="95">
        <f t="shared" si="78"/>
        <v>1616.9199999999998</v>
      </c>
      <c r="J224" s="69">
        <v>0.59599999999999997</v>
      </c>
      <c r="K224" s="110">
        <f>K214+K223</f>
        <v>0.72</v>
      </c>
      <c r="L224" s="110">
        <f t="shared" ref="L224:R224" si="79">L214+L223</f>
        <v>85.34</v>
      </c>
      <c r="M224" s="110">
        <f t="shared" si="79"/>
        <v>0.38</v>
      </c>
      <c r="N224" s="110">
        <f t="shared" si="79"/>
        <v>11.524999999999999</v>
      </c>
      <c r="O224" s="110">
        <f t="shared" si="79"/>
        <v>695.77</v>
      </c>
      <c r="P224" s="95">
        <f t="shared" si="79"/>
        <v>935.28</v>
      </c>
      <c r="Q224" s="110">
        <f t="shared" si="79"/>
        <v>234.48999999999998</v>
      </c>
      <c r="R224" s="110">
        <f t="shared" si="79"/>
        <v>12.151</v>
      </c>
      <c r="S224" s="75"/>
      <c r="T224" s="75"/>
      <c r="U224" s="93"/>
      <c r="V224" s="263" t="s">
        <v>36</v>
      </c>
      <c r="W224" s="264"/>
      <c r="X224" s="265"/>
      <c r="Y224" s="94"/>
      <c r="Z224" s="95">
        <f>Z214+Z223</f>
        <v>49.75</v>
      </c>
      <c r="AA224" s="95">
        <f t="shared" ref="AA224:AC224" si="80">AA214+AA223</f>
        <v>50.62</v>
      </c>
      <c r="AB224" s="95">
        <f t="shared" si="80"/>
        <v>236.89999999999998</v>
      </c>
      <c r="AC224" s="95">
        <f t="shared" si="80"/>
        <v>1599.7199999999998</v>
      </c>
      <c r="AD224" s="69">
        <v>0.58960000000000001</v>
      </c>
      <c r="AE224" s="110">
        <f>AE214+AE223</f>
        <v>0.74</v>
      </c>
      <c r="AF224" s="110">
        <f t="shared" ref="AF224:AL224" si="81">AF214+AF223</f>
        <v>75.33</v>
      </c>
      <c r="AG224" s="110">
        <f t="shared" si="81"/>
        <v>0.38</v>
      </c>
      <c r="AH224" s="110">
        <f t="shared" si="81"/>
        <v>11.294999999999998</v>
      </c>
      <c r="AI224" s="110">
        <f t="shared" si="81"/>
        <v>690.61</v>
      </c>
      <c r="AJ224" s="95">
        <f t="shared" si="81"/>
        <v>947.54</v>
      </c>
      <c r="AK224" s="110">
        <f t="shared" si="81"/>
        <v>236.88</v>
      </c>
      <c r="AL224" s="110">
        <f t="shared" si="81"/>
        <v>12.481000000000002</v>
      </c>
    </row>
    <row r="225" spans="1:38" ht="12.75" customHeight="1" x14ac:dyDescent="0.25">
      <c r="A225" s="75"/>
      <c r="B225" s="235" t="s">
        <v>76</v>
      </c>
      <c r="C225" s="23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235" t="s">
        <v>76</v>
      </c>
      <c r="W225" s="23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</row>
    <row r="226" spans="1:38" ht="12.75" customHeight="1" x14ac:dyDescent="0.25">
      <c r="A226" s="246" t="s">
        <v>77</v>
      </c>
      <c r="B226" s="246"/>
      <c r="C226" s="75"/>
      <c r="D226" s="75"/>
      <c r="E226" s="75"/>
      <c r="F226" s="75"/>
      <c r="G226" s="75"/>
      <c r="H226" s="75"/>
      <c r="I226" s="247" t="s">
        <v>32</v>
      </c>
      <c r="J226" s="247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246" t="s">
        <v>77</v>
      </c>
      <c r="V226" s="246"/>
      <c r="W226" s="75"/>
      <c r="X226" s="75"/>
      <c r="Y226" s="75"/>
      <c r="Z226" s="75"/>
      <c r="AA226" s="75"/>
      <c r="AB226" s="75"/>
      <c r="AC226" s="247" t="s">
        <v>32</v>
      </c>
      <c r="AD226" s="247"/>
      <c r="AE226" s="75"/>
      <c r="AF226" s="75"/>
      <c r="AG226" s="75"/>
      <c r="AH226" s="75"/>
      <c r="AI226" s="75"/>
      <c r="AJ226" s="75"/>
      <c r="AK226" s="75"/>
      <c r="AL226" s="75"/>
    </row>
    <row r="227" spans="1:38" ht="15.75" customHeight="1" x14ac:dyDescent="0.25">
      <c r="A227" s="248" t="s">
        <v>14</v>
      </c>
      <c r="B227" s="248" t="s">
        <v>15</v>
      </c>
      <c r="C227" s="248"/>
      <c r="D227" s="248"/>
      <c r="E227" s="249" t="s">
        <v>16</v>
      </c>
      <c r="F227" s="251" t="s">
        <v>17</v>
      </c>
      <c r="G227" s="251"/>
      <c r="H227" s="251"/>
      <c r="I227" s="252" t="s">
        <v>21</v>
      </c>
      <c r="J227" s="253" t="s">
        <v>302</v>
      </c>
      <c r="K227" s="252" t="s">
        <v>22</v>
      </c>
      <c r="L227" s="252"/>
      <c r="M227" s="252"/>
      <c r="N227" s="252"/>
      <c r="O227" s="252" t="s">
        <v>23</v>
      </c>
      <c r="P227" s="252"/>
      <c r="Q227" s="252"/>
      <c r="R227" s="252"/>
      <c r="S227" s="75"/>
      <c r="T227" s="75"/>
      <c r="U227" s="248" t="s">
        <v>14</v>
      </c>
      <c r="V227" s="248" t="s">
        <v>15</v>
      </c>
      <c r="W227" s="248"/>
      <c r="X227" s="248"/>
      <c r="Y227" s="249" t="s">
        <v>16</v>
      </c>
      <c r="Z227" s="251" t="s">
        <v>17</v>
      </c>
      <c r="AA227" s="251"/>
      <c r="AB227" s="251"/>
      <c r="AC227" s="252" t="s">
        <v>21</v>
      </c>
      <c r="AD227" s="253" t="s">
        <v>302</v>
      </c>
      <c r="AE227" s="252" t="s">
        <v>22</v>
      </c>
      <c r="AF227" s="252"/>
      <c r="AG227" s="252"/>
      <c r="AH227" s="252"/>
      <c r="AI227" s="252" t="s">
        <v>23</v>
      </c>
      <c r="AJ227" s="252"/>
      <c r="AK227" s="252"/>
      <c r="AL227" s="252"/>
    </row>
    <row r="228" spans="1:38" x14ac:dyDescent="0.25">
      <c r="A228" s="248"/>
      <c r="B228" s="248"/>
      <c r="C228" s="248"/>
      <c r="D228" s="248"/>
      <c r="E228" s="250"/>
      <c r="F228" s="66" t="s">
        <v>18</v>
      </c>
      <c r="G228" s="66" t="s">
        <v>19</v>
      </c>
      <c r="H228" s="66" t="s">
        <v>20</v>
      </c>
      <c r="I228" s="252"/>
      <c r="J228" s="254"/>
      <c r="K228" s="67" t="s">
        <v>24</v>
      </c>
      <c r="L228" s="67" t="s">
        <v>25</v>
      </c>
      <c r="M228" s="67" t="s">
        <v>26</v>
      </c>
      <c r="N228" s="67" t="s">
        <v>27</v>
      </c>
      <c r="O228" s="67" t="s">
        <v>28</v>
      </c>
      <c r="P228" s="67" t="s">
        <v>29</v>
      </c>
      <c r="Q228" s="67" t="s">
        <v>30</v>
      </c>
      <c r="R228" s="67" t="s">
        <v>31</v>
      </c>
      <c r="S228" s="75"/>
      <c r="T228" s="75"/>
      <c r="U228" s="248"/>
      <c r="V228" s="248"/>
      <c r="W228" s="248"/>
      <c r="X228" s="248"/>
      <c r="Y228" s="250"/>
      <c r="Z228" s="66" t="s">
        <v>18</v>
      </c>
      <c r="AA228" s="66" t="s">
        <v>19</v>
      </c>
      <c r="AB228" s="66" t="s">
        <v>20</v>
      </c>
      <c r="AC228" s="252"/>
      <c r="AD228" s="254"/>
      <c r="AE228" s="67" t="s">
        <v>24</v>
      </c>
      <c r="AF228" s="67" t="s">
        <v>25</v>
      </c>
      <c r="AG228" s="67" t="s">
        <v>26</v>
      </c>
      <c r="AH228" s="67" t="s">
        <v>27</v>
      </c>
      <c r="AI228" s="67" t="s">
        <v>28</v>
      </c>
      <c r="AJ228" s="67" t="s">
        <v>29</v>
      </c>
      <c r="AK228" s="67" t="s">
        <v>30</v>
      </c>
      <c r="AL228" s="67" t="s">
        <v>31</v>
      </c>
    </row>
    <row r="229" spans="1:38" ht="13.5" customHeight="1" x14ac:dyDescent="0.25">
      <c r="A229" s="65" t="s">
        <v>285</v>
      </c>
      <c r="B229" s="267" t="s">
        <v>112</v>
      </c>
      <c r="C229" s="267"/>
      <c r="D229" s="267"/>
      <c r="E229" s="62" t="s">
        <v>402</v>
      </c>
      <c r="F229" s="63">
        <v>2.54</v>
      </c>
      <c r="G229" s="64">
        <v>2.2999999999999998</v>
      </c>
      <c r="H229" s="64">
        <v>0.14000000000000001</v>
      </c>
      <c r="I229" s="64">
        <v>31.5</v>
      </c>
      <c r="J229" s="64"/>
      <c r="K229" s="64">
        <v>0.02</v>
      </c>
      <c r="L229" s="64"/>
      <c r="M229" s="64">
        <v>0.05</v>
      </c>
      <c r="N229" s="64"/>
      <c r="O229" s="64">
        <v>11</v>
      </c>
      <c r="P229" s="64">
        <v>38.4</v>
      </c>
      <c r="Q229" s="64">
        <v>2.4</v>
      </c>
      <c r="R229" s="64">
        <v>0.5</v>
      </c>
      <c r="S229" s="75"/>
      <c r="T229" s="75"/>
      <c r="U229" s="65" t="s">
        <v>285</v>
      </c>
      <c r="V229" s="267" t="s">
        <v>112</v>
      </c>
      <c r="W229" s="267"/>
      <c r="X229" s="267"/>
      <c r="Y229" s="62" t="s">
        <v>402</v>
      </c>
      <c r="Z229" s="63">
        <v>2.54</v>
      </c>
      <c r="AA229" s="64">
        <v>2.2999999999999998</v>
      </c>
      <c r="AB229" s="64">
        <v>0.14000000000000001</v>
      </c>
      <c r="AC229" s="64">
        <v>31.5</v>
      </c>
      <c r="AD229" s="64"/>
      <c r="AE229" s="64">
        <v>0.02</v>
      </c>
      <c r="AF229" s="64"/>
      <c r="AG229" s="64">
        <v>0.05</v>
      </c>
      <c r="AH229" s="64"/>
      <c r="AI229" s="64">
        <v>11</v>
      </c>
      <c r="AJ229" s="64">
        <v>38.4</v>
      </c>
      <c r="AK229" s="64">
        <v>2.4</v>
      </c>
      <c r="AL229" s="64">
        <v>0.5</v>
      </c>
    </row>
    <row r="230" spans="1:38" ht="13.5" customHeight="1" x14ac:dyDescent="0.25">
      <c r="A230" s="65" t="s">
        <v>382</v>
      </c>
      <c r="B230" s="266" t="s">
        <v>394</v>
      </c>
      <c r="C230" s="266"/>
      <c r="D230" s="266"/>
      <c r="E230" s="62" t="s">
        <v>294</v>
      </c>
      <c r="F230" s="64">
        <v>7.63</v>
      </c>
      <c r="G230" s="64">
        <v>11.1</v>
      </c>
      <c r="H230" s="64">
        <v>50.78</v>
      </c>
      <c r="I230" s="64">
        <v>334</v>
      </c>
      <c r="J230" s="64"/>
      <c r="K230" s="64">
        <v>0.09</v>
      </c>
      <c r="L230" s="64">
        <v>0.96</v>
      </c>
      <c r="M230" s="64">
        <v>0.05</v>
      </c>
      <c r="N230" s="64">
        <v>0.67</v>
      </c>
      <c r="O230" s="64">
        <v>138.47</v>
      </c>
      <c r="P230" s="64">
        <v>153.61000000000001</v>
      </c>
      <c r="Q230" s="64">
        <v>31.61</v>
      </c>
      <c r="R230" s="64">
        <v>1.68</v>
      </c>
      <c r="S230" s="75"/>
      <c r="T230" s="75"/>
      <c r="U230" s="65" t="s">
        <v>382</v>
      </c>
      <c r="V230" s="266" t="s">
        <v>394</v>
      </c>
      <c r="W230" s="266"/>
      <c r="X230" s="266"/>
      <c r="Y230" s="62" t="s">
        <v>294</v>
      </c>
      <c r="Z230" s="64">
        <v>7.63</v>
      </c>
      <c r="AA230" s="64">
        <v>11.1</v>
      </c>
      <c r="AB230" s="64">
        <v>50.78</v>
      </c>
      <c r="AC230" s="64">
        <v>334</v>
      </c>
      <c r="AD230" s="64"/>
      <c r="AE230" s="64">
        <v>0.09</v>
      </c>
      <c r="AF230" s="64">
        <v>0.96</v>
      </c>
      <c r="AG230" s="64">
        <v>0.05</v>
      </c>
      <c r="AH230" s="64">
        <v>0.67</v>
      </c>
      <c r="AI230" s="64">
        <v>138.47</v>
      </c>
      <c r="AJ230" s="64">
        <v>153.61000000000001</v>
      </c>
      <c r="AK230" s="64">
        <v>31.61</v>
      </c>
      <c r="AL230" s="64">
        <v>1.68</v>
      </c>
    </row>
    <row r="231" spans="1:38" ht="13.5" customHeight="1" x14ac:dyDescent="0.25">
      <c r="A231" s="83" t="s">
        <v>386</v>
      </c>
      <c r="B231" s="267" t="s">
        <v>309</v>
      </c>
      <c r="C231" s="267"/>
      <c r="D231" s="267"/>
      <c r="E231" s="62">
        <v>200</v>
      </c>
      <c r="F231" s="64">
        <v>1.4</v>
      </c>
      <c r="G231" s="64">
        <v>1.6</v>
      </c>
      <c r="H231" s="64">
        <v>17.34</v>
      </c>
      <c r="I231" s="64">
        <v>89.32</v>
      </c>
      <c r="J231" s="64"/>
      <c r="K231" s="64">
        <v>0.01</v>
      </c>
      <c r="L231" s="64">
        <v>0.47</v>
      </c>
      <c r="M231" s="64">
        <v>0.01</v>
      </c>
      <c r="N231" s="64">
        <v>0.04</v>
      </c>
      <c r="O231" s="64">
        <v>56.66</v>
      </c>
      <c r="P231" s="64">
        <v>42.41</v>
      </c>
      <c r="Q231" s="64">
        <v>6.52</v>
      </c>
      <c r="R231" s="64">
        <v>0.1</v>
      </c>
      <c r="S231" s="75"/>
      <c r="T231" s="75"/>
      <c r="U231" s="83" t="s">
        <v>386</v>
      </c>
      <c r="V231" s="267" t="s">
        <v>309</v>
      </c>
      <c r="W231" s="267"/>
      <c r="X231" s="267"/>
      <c r="Y231" s="62">
        <v>200</v>
      </c>
      <c r="Z231" s="64">
        <v>1.4</v>
      </c>
      <c r="AA231" s="64">
        <v>1.6</v>
      </c>
      <c r="AB231" s="64">
        <v>17.34</v>
      </c>
      <c r="AC231" s="64">
        <v>89.32</v>
      </c>
      <c r="AD231" s="64"/>
      <c r="AE231" s="64">
        <v>0.01</v>
      </c>
      <c r="AF231" s="64">
        <v>0.47</v>
      </c>
      <c r="AG231" s="64">
        <v>0.01</v>
      </c>
      <c r="AH231" s="64">
        <v>0.04</v>
      </c>
      <c r="AI231" s="64">
        <v>56.66</v>
      </c>
      <c r="AJ231" s="64">
        <v>42.41</v>
      </c>
      <c r="AK231" s="64">
        <v>6.52</v>
      </c>
      <c r="AL231" s="64">
        <v>0.1</v>
      </c>
    </row>
    <row r="232" spans="1:38" ht="13.5" customHeight="1" x14ac:dyDescent="0.25">
      <c r="A232" s="65" t="s">
        <v>558</v>
      </c>
      <c r="B232" s="257" t="s">
        <v>44</v>
      </c>
      <c r="C232" s="258"/>
      <c r="D232" s="259"/>
      <c r="E232" s="79" t="s">
        <v>122</v>
      </c>
      <c r="F232" s="184">
        <v>3.16</v>
      </c>
      <c r="G232" s="74">
        <v>0.4</v>
      </c>
      <c r="H232" s="184">
        <v>19.32</v>
      </c>
      <c r="I232" s="184">
        <v>93.52</v>
      </c>
      <c r="J232" s="74"/>
      <c r="K232" s="74">
        <v>0.06</v>
      </c>
      <c r="L232" s="74"/>
      <c r="M232" s="74"/>
      <c r="N232" s="74">
        <v>0.62</v>
      </c>
      <c r="O232" s="74">
        <v>10.4</v>
      </c>
      <c r="P232" s="74">
        <v>33.200000000000003</v>
      </c>
      <c r="Q232" s="74">
        <v>14</v>
      </c>
      <c r="R232" s="74">
        <v>0.64</v>
      </c>
      <c r="S232" s="75"/>
      <c r="T232" s="75"/>
      <c r="U232" s="65" t="s">
        <v>558</v>
      </c>
      <c r="V232" s="257" t="s">
        <v>44</v>
      </c>
      <c r="W232" s="258"/>
      <c r="X232" s="259"/>
      <c r="Y232" s="79" t="s">
        <v>122</v>
      </c>
      <c r="Z232" s="184">
        <v>3.16</v>
      </c>
      <c r="AA232" s="74">
        <v>0.4</v>
      </c>
      <c r="AB232" s="184">
        <v>19.32</v>
      </c>
      <c r="AC232" s="184">
        <v>93.52</v>
      </c>
      <c r="AD232" s="74"/>
      <c r="AE232" s="74">
        <v>0.06</v>
      </c>
      <c r="AF232" s="74"/>
      <c r="AG232" s="74"/>
      <c r="AH232" s="74">
        <v>0.62</v>
      </c>
      <c r="AI232" s="74">
        <v>10.4</v>
      </c>
      <c r="AJ232" s="74">
        <v>33.200000000000003</v>
      </c>
      <c r="AK232" s="74">
        <v>14</v>
      </c>
      <c r="AL232" s="74">
        <v>0.64</v>
      </c>
    </row>
    <row r="233" spans="1:38" ht="13.5" customHeight="1" x14ac:dyDescent="0.25">
      <c r="A233" s="86" t="s">
        <v>297</v>
      </c>
      <c r="B233" s="268" t="s">
        <v>40</v>
      </c>
      <c r="C233" s="268"/>
      <c r="D233" s="268"/>
      <c r="E233" s="79" t="s">
        <v>56</v>
      </c>
      <c r="F233" s="74">
        <v>5.8</v>
      </c>
      <c r="G233" s="74">
        <v>5</v>
      </c>
      <c r="H233" s="74">
        <v>8</v>
      </c>
      <c r="I233" s="74">
        <v>100</v>
      </c>
      <c r="J233" s="74"/>
      <c r="K233" s="74">
        <v>0.08</v>
      </c>
      <c r="L233" s="74">
        <v>1.4</v>
      </c>
      <c r="M233" s="74">
        <v>0.04</v>
      </c>
      <c r="N233" s="74">
        <v>0.2</v>
      </c>
      <c r="O233" s="74">
        <v>240</v>
      </c>
      <c r="P233" s="74">
        <v>180</v>
      </c>
      <c r="Q233" s="74">
        <v>28</v>
      </c>
      <c r="R233" s="74">
        <v>0.2</v>
      </c>
      <c r="S233" s="75"/>
      <c r="T233" s="75"/>
      <c r="U233" s="86" t="s">
        <v>297</v>
      </c>
      <c r="V233" s="268" t="s">
        <v>40</v>
      </c>
      <c r="W233" s="268"/>
      <c r="X233" s="268"/>
      <c r="Y233" s="79" t="s">
        <v>56</v>
      </c>
      <c r="Z233" s="74">
        <v>5.8</v>
      </c>
      <c r="AA233" s="74">
        <v>5</v>
      </c>
      <c r="AB233" s="74">
        <v>8</v>
      </c>
      <c r="AC233" s="74">
        <v>100</v>
      </c>
      <c r="AD233" s="74"/>
      <c r="AE233" s="74">
        <v>0.08</v>
      </c>
      <c r="AF233" s="74">
        <v>1.4</v>
      </c>
      <c r="AG233" s="74">
        <v>0.04</v>
      </c>
      <c r="AH233" s="74">
        <v>0.2</v>
      </c>
      <c r="AI233" s="74">
        <v>240</v>
      </c>
      <c r="AJ233" s="74">
        <v>180</v>
      </c>
      <c r="AK233" s="74">
        <v>28</v>
      </c>
      <c r="AL233" s="74">
        <v>0.2</v>
      </c>
    </row>
    <row r="234" spans="1:38" ht="13.5" customHeight="1" x14ac:dyDescent="0.25">
      <c r="A234" s="83"/>
      <c r="B234" s="260" t="s">
        <v>35</v>
      </c>
      <c r="C234" s="261"/>
      <c r="D234" s="262"/>
      <c r="E234" s="62"/>
      <c r="F234" s="84">
        <f>SUM(F229:F233)</f>
        <v>20.53</v>
      </c>
      <c r="G234" s="84">
        <f>SUM(G229:G233)</f>
        <v>20.399999999999999</v>
      </c>
      <c r="H234" s="84">
        <f>SUM(H229:H233)</f>
        <v>95.580000000000013</v>
      </c>
      <c r="I234" s="84">
        <f>SUM(I229:I233)</f>
        <v>648.34</v>
      </c>
      <c r="J234" s="70">
        <v>0.23899999999999999</v>
      </c>
      <c r="K234" s="85">
        <f t="shared" ref="K234:R234" si="82">SUM(K229:K233)</f>
        <v>0.26</v>
      </c>
      <c r="L234" s="85">
        <f t="shared" si="82"/>
        <v>2.83</v>
      </c>
      <c r="M234" s="85">
        <f t="shared" si="82"/>
        <v>0.15</v>
      </c>
      <c r="N234" s="85">
        <f t="shared" si="82"/>
        <v>1.53</v>
      </c>
      <c r="O234" s="85">
        <f t="shared" si="82"/>
        <v>456.53</v>
      </c>
      <c r="P234" s="85">
        <f t="shared" si="82"/>
        <v>447.62</v>
      </c>
      <c r="Q234" s="85">
        <f t="shared" si="82"/>
        <v>82.53</v>
      </c>
      <c r="R234" s="85">
        <f t="shared" si="82"/>
        <v>3.12</v>
      </c>
      <c r="S234" s="75"/>
      <c r="T234" s="75"/>
      <c r="U234" s="83"/>
      <c r="V234" s="260" t="s">
        <v>35</v>
      </c>
      <c r="W234" s="261"/>
      <c r="X234" s="262"/>
      <c r="Y234" s="62"/>
      <c r="Z234" s="84">
        <f>SUM(Z229:Z233)</f>
        <v>20.53</v>
      </c>
      <c r="AA234" s="84">
        <f>SUM(AA229:AA233)</f>
        <v>20.399999999999999</v>
      </c>
      <c r="AB234" s="84">
        <f>SUM(AB229:AB233)</f>
        <v>95.580000000000013</v>
      </c>
      <c r="AC234" s="84">
        <f>SUM(AC229:AC233)</f>
        <v>648.34</v>
      </c>
      <c r="AD234" s="70">
        <v>0.23899999999999999</v>
      </c>
      <c r="AE234" s="85">
        <f t="shared" ref="AE234:AL234" si="83">SUM(AE229:AE233)</f>
        <v>0.26</v>
      </c>
      <c r="AF234" s="85">
        <f t="shared" si="83"/>
        <v>2.83</v>
      </c>
      <c r="AG234" s="85">
        <f t="shared" si="83"/>
        <v>0.15</v>
      </c>
      <c r="AH234" s="85">
        <f t="shared" si="83"/>
        <v>1.53</v>
      </c>
      <c r="AI234" s="85">
        <f t="shared" si="83"/>
        <v>456.53</v>
      </c>
      <c r="AJ234" s="85">
        <f t="shared" si="83"/>
        <v>447.62</v>
      </c>
      <c r="AK234" s="85">
        <f t="shared" si="83"/>
        <v>82.53</v>
      </c>
      <c r="AL234" s="85">
        <f t="shared" si="83"/>
        <v>3.12</v>
      </c>
    </row>
    <row r="235" spans="1:38" ht="13.5" customHeight="1" x14ac:dyDescent="0.25">
      <c r="A235" s="83"/>
      <c r="B235" s="272"/>
      <c r="C235" s="272"/>
      <c r="D235" s="272"/>
      <c r="E235" s="130"/>
      <c r="F235" s="127"/>
      <c r="G235" s="127"/>
      <c r="H235" s="127"/>
      <c r="I235" s="273" t="s">
        <v>33</v>
      </c>
      <c r="J235" s="273"/>
      <c r="K235" s="127"/>
      <c r="L235" s="127"/>
      <c r="M235" s="127"/>
      <c r="N235" s="127"/>
      <c r="O235" s="127"/>
      <c r="P235" s="127"/>
      <c r="Q235" s="127"/>
      <c r="R235" s="127"/>
      <c r="S235" s="75"/>
      <c r="T235" s="75"/>
      <c r="U235" s="83"/>
      <c r="V235" s="272"/>
      <c r="W235" s="272"/>
      <c r="X235" s="272"/>
      <c r="Y235" s="130"/>
      <c r="Z235" s="127"/>
      <c r="AA235" s="127"/>
      <c r="AB235" s="127"/>
      <c r="AC235" s="273" t="s">
        <v>33</v>
      </c>
      <c r="AD235" s="273"/>
      <c r="AE235" s="127"/>
      <c r="AF235" s="127"/>
      <c r="AG235" s="127"/>
      <c r="AH235" s="127"/>
      <c r="AI235" s="127"/>
      <c r="AJ235" s="127"/>
      <c r="AK235" s="127"/>
      <c r="AL235" s="127"/>
    </row>
    <row r="236" spans="1:38" ht="13.5" customHeight="1" x14ac:dyDescent="0.25">
      <c r="A236" s="83" t="s">
        <v>322</v>
      </c>
      <c r="B236" s="237" t="s">
        <v>117</v>
      </c>
      <c r="C236" s="238"/>
      <c r="D236" s="239"/>
      <c r="E236" s="62" t="s">
        <v>55</v>
      </c>
      <c r="F236" s="64">
        <v>1.0900000000000001</v>
      </c>
      <c r="G236" s="64">
        <v>6.04</v>
      </c>
      <c r="H236" s="64">
        <v>3.77</v>
      </c>
      <c r="I236" s="64">
        <v>73.900000000000006</v>
      </c>
      <c r="J236" s="63"/>
      <c r="K236" s="63">
        <v>0.03</v>
      </c>
      <c r="L236" s="63">
        <v>13.21</v>
      </c>
      <c r="M236" s="63"/>
      <c r="N236" s="63">
        <v>0.48</v>
      </c>
      <c r="O236" s="63">
        <v>25.43</v>
      </c>
      <c r="P236" s="63">
        <v>35.630000000000003</v>
      </c>
      <c r="Q236" s="64">
        <v>18.84</v>
      </c>
      <c r="R236" s="63">
        <v>0.66</v>
      </c>
      <c r="S236" s="75"/>
      <c r="T236" s="75"/>
      <c r="U236" s="83" t="s">
        <v>409</v>
      </c>
      <c r="V236" s="237" t="s">
        <v>512</v>
      </c>
      <c r="W236" s="238"/>
      <c r="X236" s="239"/>
      <c r="Y236" s="62" t="s">
        <v>55</v>
      </c>
      <c r="Z236" s="64">
        <v>1.22</v>
      </c>
      <c r="AA236" s="64">
        <v>7.84</v>
      </c>
      <c r="AB236" s="64">
        <v>8.9600000000000009</v>
      </c>
      <c r="AC236" s="64">
        <v>114.4</v>
      </c>
      <c r="AD236" s="63"/>
      <c r="AE236" s="63">
        <v>0.06</v>
      </c>
      <c r="AF236" s="63">
        <v>6.04</v>
      </c>
      <c r="AG236" s="63"/>
      <c r="AH236" s="63">
        <v>0.59</v>
      </c>
      <c r="AI236" s="63">
        <v>18.52</v>
      </c>
      <c r="AJ236" s="64">
        <v>42.1</v>
      </c>
      <c r="AK236" s="64">
        <v>15.21</v>
      </c>
      <c r="AL236" s="63">
        <v>0.68</v>
      </c>
    </row>
    <row r="237" spans="1:38" ht="13.5" customHeight="1" x14ac:dyDescent="0.25">
      <c r="A237" s="165" t="s">
        <v>321</v>
      </c>
      <c r="B237" s="237" t="s">
        <v>41</v>
      </c>
      <c r="C237" s="238"/>
      <c r="D237" s="239"/>
      <c r="E237" s="62">
        <v>250</v>
      </c>
      <c r="F237" s="63">
        <v>13.21</v>
      </c>
      <c r="G237" s="63">
        <v>4.1100000000000003</v>
      </c>
      <c r="H237" s="64">
        <v>6.7</v>
      </c>
      <c r="I237" s="63">
        <v>116.24</v>
      </c>
      <c r="J237" s="63"/>
      <c r="K237" s="64">
        <v>0.2</v>
      </c>
      <c r="L237" s="64">
        <v>24</v>
      </c>
      <c r="M237" s="63">
        <v>0.03</v>
      </c>
      <c r="N237" s="63">
        <v>4.7699999999999996</v>
      </c>
      <c r="O237" s="64">
        <v>40.53</v>
      </c>
      <c r="P237" s="63">
        <v>196.87</v>
      </c>
      <c r="Q237" s="63">
        <v>43.59</v>
      </c>
      <c r="R237" s="63">
        <v>1.54</v>
      </c>
      <c r="S237" s="75"/>
      <c r="T237" s="75"/>
      <c r="U237" s="165" t="s">
        <v>321</v>
      </c>
      <c r="V237" s="237" t="s">
        <v>41</v>
      </c>
      <c r="W237" s="238"/>
      <c r="X237" s="239"/>
      <c r="Y237" s="62">
        <v>250</v>
      </c>
      <c r="Z237" s="63">
        <v>13.21</v>
      </c>
      <c r="AA237" s="63">
        <v>4.1100000000000003</v>
      </c>
      <c r="AB237" s="64">
        <v>6.7</v>
      </c>
      <c r="AC237" s="63">
        <v>116.24</v>
      </c>
      <c r="AD237" s="63"/>
      <c r="AE237" s="64">
        <v>0.2</v>
      </c>
      <c r="AF237" s="64">
        <v>24</v>
      </c>
      <c r="AG237" s="63">
        <v>0.03</v>
      </c>
      <c r="AH237" s="63">
        <v>4.7699999999999996</v>
      </c>
      <c r="AI237" s="64">
        <v>40.53</v>
      </c>
      <c r="AJ237" s="63">
        <v>196.87</v>
      </c>
      <c r="AK237" s="63">
        <v>43.59</v>
      </c>
      <c r="AL237" s="63">
        <v>1.54</v>
      </c>
    </row>
    <row r="238" spans="1:38" ht="13.5" customHeight="1" x14ac:dyDescent="0.25">
      <c r="A238" s="65" t="s">
        <v>270</v>
      </c>
      <c r="B238" s="237" t="s">
        <v>96</v>
      </c>
      <c r="C238" s="238"/>
      <c r="D238" s="239"/>
      <c r="E238" s="62" t="s">
        <v>52</v>
      </c>
      <c r="F238" s="63">
        <v>4.66</v>
      </c>
      <c r="G238" s="64">
        <v>6.1</v>
      </c>
      <c r="H238" s="64">
        <v>48.33</v>
      </c>
      <c r="I238" s="63">
        <v>270.22000000000003</v>
      </c>
      <c r="J238" s="63"/>
      <c r="K238" s="63">
        <v>0.05</v>
      </c>
      <c r="L238" s="63"/>
      <c r="M238" s="64">
        <v>0.03</v>
      </c>
      <c r="N238" s="63">
        <v>5.72</v>
      </c>
      <c r="O238" s="64">
        <v>15.74</v>
      </c>
      <c r="P238" s="63">
        <v>64.47</v>
      </c>
      <c r="Q238" s="64">
        <v>13.85</v>
      </c>
      <c r="R238" s="64">
        <v>1.19</v>
      </c>
      <c r="S238" s="75"/>
      <c r="T238" s="75"/>
      <c r="U238" s="65" t="s">
        <v>270</v>
      </c>
      <c r="V238" s="237" t="s">
        <v>96</v>
      </c>
      <c r="W238" s="238"/>
      <c r="X238" s="239"/>
      <c r="Y238" s="62" t="s">
        <v>52</v>
      </c>
      <c r="Z238" s="63">
        <v>4.66</v>
      </c>
      <c r="AA238" s="64">
        <v>6.1</v>
      </c>
      <c r="AB238" s="64">
        <v>48.33</v>
      </c>
      <c r="AC238" s="63">
        <v>270.22000000000003</v>
      </c>
      <c r="AD238" s="63"/>
      <c r="AE238" s="63">
        <v>0.05</v>
      </c>
      <c r="AF238" s="63"/>
      <c r="AG238" s="64">
        <v>0.03</v>
      </c>
      <c r="AH238" s="63">
        <v>5.72</v>
      </c>
      <c r="AI238" s="64">
        <v>15.74</v>
      </c>
      <c r="AJ238" s="63">
        <v>64.47</v>
      </c>
      <c r="AK238" s="64">
        <v>13.85</v>
      </c>
      <c r="AL238" s="64">
        <v>1.19</v>
      </c>
    </row>
    <row r="239" spans="1:38" ht="13.5" customHeight="1" x14ac:dyDescent="0.25">
      <c r="A239" s="65" t="s">
        <v>284</v>
      </c>
      <c r="B239" s="237" t="s">
        <v>113</v>
      </c>
      <c r="C239" s="238"/>
      <c r="D239" s="239"/>
      <c r="E239" s="62" t="s">
        <v>55</v>
      </c>
      <c r="F239" s="63">
        <v>15.33</v>
      </c>
      <c r="G239" s="63">
        <v>9.84</v>
      </c>
      <c r="H239" s="64">
        <v>7.04</v>
      </c>
      <c r="I239" s="63">
        <v>177.81</v>
      </c>
      <c r="J239" s="63"/>
      <c r="K239" s="63">
        <v>7.0000000000000007E-2</v>
      </c>
      <c r="L239" s="63"/>
      <c r="M239" s="64">
        <v>7.0000000000000007E-2</v>
      </c>
      <c r="N239" s="64">
        <v>1.1200000000000001</v>
      </c>
      <c r="O239" s="64">
        <v>17.420000000000002</v>
      </c>
      <c r="P239" s="64">
        <v>168.6</v>
      </c>
      <c r="Q239" s="63">
        <v>24.63</v>
      </c>
      <c r="R239" s="64">
        <v>2.2999999999999998</v>
      </c>
      <c r="S239" s="75"/>
      <c r="T239" s="75"/>
      <c r="U239" s="65" t="s">
        <v>284</v>
      </c>
      <c r="V239" s="237" t="s">
        <v>113</v>
      </c>
      <c r="W239" s="238"/>
      <c r="X239" s="239"/>
      <c r="Y239" s="62" t="s">
        <v>55</v>
      </c>
      <c r="Z239" s="63">
        <v>15.33</v>
      </c>
      <c r="AA239" s="63">
        <v>9.84</v>
      </c>
      <c r="AB239" s="64">
        <v>7.04</v>
      </c>
      <c r="AC239" s="63">
        <v>177.81</v>
      </c>
      <c r="AD239" s="63"/>
      <c r="AE239" s="63">
        <v>7.0000000000000007E-2</v>
      </c>
      <c r="AF239" s="63"/>
      <c r="AG239" s="64">
        <v>7.0000000000000007E-2</v>
      </c>
      <c r="AH239" s="64">
        <v>1.1200000000000001</v>
      </c>
      <c r="AI239" s="64">
        <v>17.420000000000002</v>
      </c>
      <c r="AJ239" s="64">
        <v>168.6</v>
      </c>
      <c r="AK239" s="63">
        <v>24.63</v>
      </c>
      <c r="AL239" s="64">
        <v>2.2999999999999998</v>
      </c>
    </row>
    <row r="240" spans="1:38" ht="13.5" customHeight="1" x14ac:dyDescent="0.25">
      <c r="A240" s="83" t="s">
        <v>405</v>
      </c>
      <c r="B240" s="237" t="s">
        <v>406</v>
      </c>
      <c r="C240" s="238"/>
      <c r="D240" s="239"/>
      <c r="E240" s="62" t="s">
        <v>56</v>
      </c>
      <c r="F240" s="64">
        <v>0.31</v>
      </c>
      <c r="G240" s="64"/>
      <c r="H240" s="64">
        <v>39.4</v>
      </c>
      <c r="I240" s="64">
        <v>160</v>
      </c>
      <c r="J240" s="63"/>
      <c r="K240" s="63">
        <v>1E-3</v>
      </c>
      <c r="L240" s="64">
        <v>2.4</v>
      </c>
      <c r="M240" s="64"/>
      <c r="N240" s="64">
        <v>0.12</v>
      </c>
      <c r="O240" s="64">
        <v>22.46</v>
      </c>
      <c r="P240" s="64">
        <v>18.5</v>
      </c>
      <c r="Q240" s="64">
        <v>7.26</v>
      </c>
      <c r="R240" s="63">
        <v>0.19</v>
      </c>
      <c r="S240" s="75"/>
      <c r="T240" s="75"/>
      <c r="U240" s="83" t="s">
        <v>405</v>
      </c>
      <c r="V240" s="237" t="s">
        <v>406</v>
      </c>
      <c r="W240" s="238"/>
      <c r="X240" s="239"/>
      <c r="Y240" s="62" t="s">
        <v>56</v>
      </c>
      <c r="Z240" s="64">
        <v>0.31</v>
      </c>
      <c r="AA240" s="64"/>
      <c r="AB240" s="64">
        <v>39.4</v>
      </c>
      <c r="AC240" s="64">
        <v>160</v>
      </c>
      <c r="AD240" s="63"/>
      <c r="AE240" s="63">
        <v>1E-3</v>
      </c>
      <c r="AF240" s="64">
        <v>2.4</v>
      </c>
      <c r="AG240" s="64"/>
      <c r="AH240" s="64">
        <v>0.12</v>
      </c>
      <c r="AI240" s="64">
        <v>22.46</v>
      </c>
      <c r="AJ240" s="64">
        <v>18.5</v>
      </c>
      <c r="AK240" s="64">
        <v>7.26</v>
      </c>
      <c r="AL240" s="63">
        <v>0.19</v>
      </c>
    </row>
    <row r="241" spans="1:38" s="75" customFormat="1" ht="13.5" customHeight="1" x14ac:dyDescent="0.25">
      <c r="A241" s="65" t="s">
        <v>558</v>
      </c>
      <c r="B241" s="237" t="s">
        <v>44</v>
      </c>
      <c r="C241" s="238"/>
      <c r="D241" s="239"/>
      <c r="E241" s="62" t="s">
        <v>122</v>
      </c>
      <c r="F241" s="82">
        <v>3.16</v>
      </c>
      <c r="G241" s="64">
        <v>0.4</v>
      </c>
      <c r="H241" s="82">
        <v>19.32</v>
      </c>
      <c r="I241" s="82">
        <v>93.52</v>
      </c>
      <c r="J241" s="64"/>
      <c r="K241" s="64">
        <v>0.06</v>
      </c>
      <c r="L241" s="64"/>
      <c r="M241" s="64"/>
      <c r="N241" s="64">
        <v>0.62</v>
      </c>
      <c r="O241" s="64">
        <v>10.4</v>
      </c>
      <c r="P241" s="64">
        <v>33.200000000000003</v>
      </c>
      <c r="Q241" s="64">
        <v>14</v>
      </c>
      <c r="R241" s="64">
        <v>0.64</v>
      </c>
      <c r="U241" s="65" t="s">
        <v>558</v>
      </c>
      <c r="V241" s="237" t="s">
        <v>44</v>
      </c>
      <c r="W241" s="238"/>
      <c r="X241" s="239"/>
      <c r="Y241" s="62" t="s">
        <v>122</v>
      </c>
      <c r="Z241" s="82">
        <v>3.16</v>
      </c>
      <c r="AA241" s="64">
        <v>0.4</v>
      </c>
      <c r="AB241" s="82">
        <v>19.32</v>
      </c>
      <c r="AC241" s="82">
        <v>93.52</v>
      </c>
      <c r="AD241" s="64"/>
      <c r="AE241" s="64">
        <v>0.06</v>
      </c>
      <c r="AF241" s="64"/>
      <c r="AG241" s="64"/>
      <c r="AH241" s="64">
        <v>0.62</v>
      </c>
      <c r="AI241" s="64">
        <v>10.4</v>
      </c>
      <c r="AJ241" s="64">
        <v>33.200000000000003</v>
      </c>
      <c r="AK241" s="64">
        <v>14</v>
      </c>
      <c r="AL241" s="64">
        <v>0.64</v>
      </c>
    </row>
    <row r="242" spans="1:38" ht="13.5" customHeight="1" x14ac:dyDescent="0.25">
      <c r="A242" s="65" t="s">
        <v>558</v>
      </c>
      <c r="B242" s="237" t="s">
        <v>45</v>
      </c>
      <c r="C242" s="238"/>
      <c r="D242" s="239"/>
      <c r="E242" s="62" t="s">
        <v>87</v>
      </c>
      <c r="F242" s="64">
        <v>1.3</v>
      </c>
      <c r="G242" s="64">
        <v>0.2</v>
      </c>
      <c r="H242" s="82">
        <v>8.02</v>
      </c>
      <c r="I242" s="64">
        <v>38</v>
      </c>
      <c r="J242" s="63"/>
      <c r="K242" s="63">
        <v>0.02</v>
      </c>
      <c r="L242" s="63"/>
      <c r="M242" s="63"/>
      <c r="N242" s="63">
        <v>1.2999999999999999E-2</v>
      </c>
      <c r="O242" s="64">
        <v>4.2</v>
      </c>
      <c r="P242" s="64">
        <v>17.399999999999999</v>
      </c>
      <c r="Q242" s="64">
        <v>3.8</v>
      </c>
      <c r="R242" s="64">
        <v>0.4</v>
      </c>
      <c r="S242" s="75"/>
      <c r="T242" s="75"/>
      <c r="U242" s="65" t="s">
        <v>558</v>
      </c>
      <c r="V242" s="237" t="s">
        <v>45</v>
      </c>
      <c r="W242" s="238"/>
      <c r="X242" s="239"/>
      <c r="Y242" s="62" t="s">
        <v>87</v>
      </c>
      <c r="Z242" s="64">
        <v>1.3</v>
      </c>
      <c r="AA242" s="64">
        <v>0.2</v>
      </c>
      <c r="AB242" s="82">
        <v>8.02</v>
      </c>
      <c r="AC242" s="64">
        <v>38</v>
      </c>
      <c r="AD242" s="63"/>
      <c r="AE242" s="63">
        <v>0.02</v>
      </c>
      <c r="AF242" s="63"/>
      <c r="AG242" s="63"/>
      <c r="AH242" s="63">
        <v>1.2999999999999999E-2</v>
      </c>
      <c r="AI242" s="64">
        <v>4.2</v>
      </c>
      <c r="AJ242" s="64">
        <v>17.399999999999999</v>
      </c>
      <c r="AK242" s="64">
        <v>3.8</v>
      </c>
      <c r="AL242" s="64">
        <v>0.4</v>
      </c>
    </row>
    <row r="243" spans="1:38" ht="13.5" customHeight="1" x14ac:dyDescent="0.25">
      <c r="A243" s="109"/>
      <c r="B243" s="240" t="s">
        <v>34</v>
      </c>
      <c r="C243" s="241"/>
      <c r="D243" s="242"/>
      <c r="E243" s="88"/>
      <c r="F243" s="89">
        <f>SUM(F236:F242)</f>
        <v>39.06</v>
      </c>
      <c r="G243" s="89">
        <f>SUM(G236:G242)</f>
        <v>26.689999999999998</v>
      </c>
      <c r="H243" s="90">
        <f>SUM(H236:H242)</f>
        <v>132.58000000000001</v>
      </c>
      <c r="I243" s="90">
        <f>SUM(I236:I242)</f>
        <v>929.69</v>
      </c>
      <c r="J243" s="68">
        <v>0.3427</v>
      </c>
      <c r="K243" s="92">
        <f t="shared" ref="K243:R243" si="84">SUM(K236:K242)</f>
        <v>0.43100000000000005</v>
      </c>
      <c r="L243" s="92">
        <f t="shared" si="84"/>
        <v>39.61</v>
      </c>
      <c r="M243" s="92">
        <f t="shared" si="84"/>
        <v>0.13</v>
      </c>
      <c r="N243" s="92">
        <f t="shared" si="84"/>
        <v>12.842999999999998</v>
      </c>
      <c r="O243" s="91">
        <f t="shared" si="84"/>
        <v>136.18</v>
      </c>
      <c r="P243" s="91">
        <f t="shared" si="84"/>
        <v>534.67000000000007</v>
      </c>
      <c r="Q243" s="91">
        <f t="shared" si="84"/>
        <v>125.97</v>
      </c>
      <c r="R243" s="92">
        <f t="shared" si="84"/>
        <v>6.92</v>
      </c>
      <c r="S243" s="75"/>
      <c r="T243" s="75"/>
      <c r="U243" s="109"/>
      <c r="V243" s="240" t="s">
        <v>34</v>
      </c>
      <c r="W243" s="241"/>
      <c r="X243" s="242"/>
      <c r="Y243" s="88"/>
      <c r="Z243" s="89">
        <f>SUM(Z236:Z242)</f>
        <v>39.19</v>
      </c>
      <c r="AA243" s="89">
        <f>SUM(AA236:AA242)</f>
        <v>28.489999999999995</v>
      </c>
      <c r="AB243" s="90">
        <f>SUM(AB236:AB242)</f>
        <v>137.77000000000001</v>
      </c>
      <c r="AC243" s="90">
        <f>SUM(AC236:AC242)</f>
        <v>970.19</v>
      </c>
      <c r="AD243" s="68">
        <v>0.35759999999999997</v>
      </c>
      <c r="AE243" s="92">
        <f t="shared" ref="AE243:AL243" si="85">SUM(AE236:AE242)</f>
        <v>0.46100000000000002</v>
      </c>
      <c r="AF243" s="92">
        <f t="shared" si="85"/>
        <v>32.44</v>
      </c>
      <c r="AG243" s="92">
        <f t="shared" si="85"/>
        <v>0.13</v>
      </c>
      <c r="AH243" s="92">
        <f t="shared" si="85"/>
        <v>12.952999999999998</v>
      </c>
      <c r="AI243" s="91">
        <f t="shared" si="85"/>
        <v>129.26999999999998</v>
      </c>
      <c r="AJ243" s="91">
        <f t="shared" si="85"/>
        <v>541.14</v>
      </c>
      <c r="AK243" s="91">
        <f t="shared" si="85"/>
        <v>122.34</v>
      </c>
      <c r="AL243" s="92">
        <f t="shared" si="85"/>
        <v>6.94</v>
      </c>
    </row>
    <row r="244" spans="1:38" ht="13.5" customHeight="1" thickBot="1" x14ac:dyDescent="0.3">
      <c r="A244" s="93"/>
      <c r="B244" s="263" t="s">
        <v>36</v>
      </c>
      <c r="C244" s="264"/>
      <c r="D244" s="265"/>
      <c r="E244" s="94"/>
      <c r="F244" s="95">
        <f>F234+F243</f>
        <v>59.59</v>
      </c>
      <c r="G244" s="95">
        <f t="shared" ref="G244:I244" si="86">G234+G243</f>
        <v>47.089999999999996</v>
      </c>
      <c r="H244" s="95">
        <f t="shared" si="86"/>
        <v>228.16000000000003</v>
      </c>
      <c r="I244" s="95">
        <f t="shared" si="86"/>
        <v>1578.0300000000002</v>
      </c>
      <c r="J244" s="69">
        <v>0.58589999999999998</v>
      </c>
      <c r="K244" s="110">
        <f>K234+K243</f>
        <v>0.69100000000000006</v>
      </c>
      <c r="L244" s="110">
        <f t="shared" ref="L244:R244" si="87">L234+L243</f>
        <v>42.44</v>
      </c>
      <c r="M244" s="138">
        <f t="shared" si="87"/>
        <v>0.28000000000000003</v>
      </c>
      <c r="N244" s="138">
        <f t="shared" si="87"/>
        <v>14.372999999999998</v>
      </c>
      <c r="O244" s="110">
        <f t="shared" si="87"/>
        <v>592.71</v>
      </c>
      <c r="P244" s="95">
        <f t="shared" si="87"/>
        <v>982.29000000000008</v>
      </c>
      <c r="Q244" s="110">
        <f t="shared" si="87"/>
        <v>208.5</v>
      </c>
      <c r="R244" s="110">
        <f t="shared" si="87"/>
        <v>10.039999999999999</v>
      </c>
      <c r="S244" s="75"/>
      <c r="T244" s="75"/>
      <c r="U244" s="93"/>
      <c r="V244" s="263" t="s">
        <v>36</v>
      </c>
      <c r="W244" s="264"/>
      <c r="X244" s="265"/>
      <c r="Y244" s="94"/>
      <c r="Z244" s="95">
        <f>Z234+Z243</f>
        <v>59.72</v>
      </c>
      <c r="AA244" s="95">
        <f t="shared" ref="AA244:AC244" si="88">AA234+AA243</f>
        <v>48.889999999999993</v>
      </c>
      <c r="AB244" s="95">
        <f t="shared" si="88"/>
        <v>233.35000000000002</v>
      </c>
      <c r="AC244" s="95">
        <f t="shared" si="88"/>
        <v>1618.5300000000002</v>
      </c>
      <c r="AD244" s="69">
        <v>0.59660000000000002</v>
      </c>
      <c r="AE244" s="110">
        <f>AE234+AE243</f>
        <v>0.72100000000000009</v>
      </c>
      <c r="AF244" s="110">
        <f t="shared" ref="AF244:AL244" si="89">AF234+AF243</f>
        <v>35.269999999999996</v>
      </c>
      <c r="AG244" s="138">
        <f t="shared" si="89"/>
        <v>0.28000000000000003</v>
      </c>
      <c r="AH244" s="138">
        <f t="shared" si="89"/>
        <v>14.482999999999997</v>
      </c>
      <c r="AI244" s="110">
        <f t="shared" si="89"/>
        <v>585.79999999999995</v>
      </c>
      <c r="AJ244" s="95">
        <f t="shared" si="89"/>
        <v>988.76</v>
      </c>
      <c r="AK244" s="110">
        <f t="shared" si="89"/>
        <v>204.87</v>
      </c>
      <c r="AL244" s="110">
        <f t="shared" si="89"/>
        <v>10.06</v>
      </c>
    </row>
    <row r="245" spans="1:38" x14ac:dyDescent="0.2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</row>
    <row r="246" spans="1:38" ht="12.75" customHeight="1" x14ac:dyDescent="0.25">
      <c r="A246" s="75"/>
      <c r="B246" s="235" t="s">
        <v>74</v>
      </c>
      <c r="C246" s="23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235" t="s">
        <v>74</v>
      </c>
      <c r="W246" s="23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</row>
    <row r="247" spans="1:38" ht="12.75" customHeight="1" x14ac:dyDescent="0.25">
      <c r="A247" s="246" t="s">
        <v>75</v>
      </c>
      <c r="B247" s="246"/>
      <c r="C247" s="75"/>
      <c r="D247" s="75"/>
      <c r="E247" s="75"/>
      <c r="F247" s="75"/>
      <c r="G247" s="75"/>
      <c r="H247" s="75"/>
      <c r="I247" s="247" t="s">
        <v>32</v>
      </c>
      <c r="J247" s="247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246" t="s">
        <v>75</v>
      </c>
      <c r="V247" s="246"/>
      <c r="W247" s="75"/>
      <c r="X247" s="75"/>
      <c r="Y247" s="75"/>
      <c r="Z247" s="75"/>
      <c r="AA247" s="75"/>
      <c r="AB247" s="75"/>
      <c r="AC247" s="247" t="s">
        <v>32</v>
      </c>
      <c r="AD247" s="247"/>
      <c r="AE247" s="75"/>
      <c r="AF247" s="75"/>
      <c r="AG247" s="75"/>
      <c r="AH247" s="75"/>
      <c r="AI247" s="75"/>
      <c r="AJ247" s="75"/>
      <c r="AK247" s="75"/>
      <c r="AL247" s="75"/>
    </row>
    <row r="248" spans="1:38" ht="15.75" customHeight="1" x14ac:dyDescent="0.25">
      <c r="A248" s="248" t="s">
        <v>14</v>
      </c>
      <c r="B248" s="248" t="s">
        <v>15</v>
      </c>
      <c r="C248" s="248"/>
      <c r="D248" s="248"/>
      <c r="E248" s="249" t="s">
        <v>16</v>
      </c>
      <c r="F248" s="251" t="s">
        <v>17</v>
      </c>
      <c r="G248" s="251"/>
      <c r="H248" s="251"/>
      <c r="I248" s="252" t="s">
        <v>21</v>
      </c>
      <c r="J248" s="253" t="s">
        <v>302</v>
      </c>
      <c r="K248" s="252" t="s">
        <v>22</v>
      </c>
      <c r="L248" s="252"/>
      <c r="M248" s="252"/>
      <c r="N248" s="252"/>
      <c r="O248" s="252" t="s">
        <v>23</v>
      </c>
      <c r="P248" s="252"/>
      <c r="Q248" s="252"/>
      <c r="R248" s="252"/>
      <c r="S248" s="75"/>
      <c r="T248" s="75"/>
      <c r="U248" s="248" t="s">
        <v>14</v>
      </c>
      <c r="V248" s="248" t="s">
        <v>15</v>
      </c>
      <c r="W248" s="248"/>
      <c r="X248" s="248"/>
      <c r="Y248" s="249" t="s">
        <v>16</v>
      </c>
      <c r="Z248" s="251" t="s">
        <v>17</v>
      </c>
      <c r="AA248" s="251"/>
      <c r="AB248" s="251"/>
      <c r="AC248" s="252" t="s">
        <v>21</v>
      </c>
      <c r="AD248" s="253" t="s">
        <v>302</v>
      </c>
      <c r="AE248" s="252" t="s">
        <v>22</v>
      </c>
      <c r="AF248" s="252"/>
      <c r="AG248" s="252"/>
      <c r="AH248" s="252"/>
      <c r="AI248" s="252" t="s">
        <v>23</v>
      </c>
      <c r="AJ248" s="252"/>
      <c r="AK248" s="252"/>
      <c r="AL248" s="252"/>
    </row>
    <row r="249" spans="1:38" x14ac:dyDescent="0.25">
      <c r="A249" s="248"/>
      <c r="B249" s="248"/>
      <c r="C249" s="248"/>
      <c r="D249" s="248"/>
      <c r="E249" s="250"/>
      <c r="F249" s="66" t="s">
        <v>18</v>
      </c>
      <c r="G249" s="66" t="s">
        <v>19</v>
      </c>
      <c r="H249" s="66" t="s">
        <v>20</v>
      </c>
      <c r="I249" s="252"/>
      <c r="J249" s="254"/>
      <c r="K249" s="67" t="s">
        <v>24</v>
      </c>
      <c r="L249" s="67" t="s">
        <v>25</v>
      </c>
      <c r="M249" s="67" t="s">
        <v>26</v>
      </c>
      <c r="N249" s="67" t="s">
        <v>27</v>
      </c>
      <c r="O249" s="67" t="s">
        <v>28</v>
      </c>
      <c r="P249" s="67" t="s">
        <v>29</v>
      </c>
      <c r="Q249" s="67" t="s">
        <v>30</v>
      </c>
      <c r="R249" s="67" t="s">
        <v>31</v>
      </c>
      <c r="S249" s="75"/>
      <c r="T249" s="75"/>
      <c r="U249" s="248"/>
      <c r="V249" s="248"/>
      <c r="W249" s="248"/>
      <c r="X249" s="248"/>
      <c r="Y249" s="250"/>
      <c r="Z249" s="66" t="s">
        <v>18</v>
      </c>
      <c r="AA249" s="66" t="s">
        <v>19</v>
      </c>
      <c r="AB249" s="66" t="s">
        <v>20</v>
      </c>
      <c r="AC249" s="252"/>
      <c r="AD249" s="254"/>
      <c r="AE249" s="67" t="s">
        <v>24</v>
      </c>
      <c r="AF249" s="67" t="s">
        <v>25</v>
      </c>
      <c r="AG249" s="67" t="s">
        <v>26</v>
      </c>
      <c r="AH249" s="67" t="s">
        <v>27</v>
      </c>
      <c r="AI249" s="67" t="s">
        <v>28</v>
      </c>
      <c r="AJ249" s="67" t="s">
        <v>29</v>
      </c>
      <c r="AK249" s="67" t="s">
        <v>30</v>
      </c>
      <c r="AL249" s="67" t="s">
        <v>31</v>
      </c>
    </row>
    <row r="250" spans="1:38" ht="13.5" customHeight="1" x14ac:dyDescent="0.25">
      <c r="A250" s="65" t="s">
        <v>397</v>
      </c>
      <c r="B250" s="266" t="s">
        <v>398</v>
      </c>
      <c r="C250" s="266"/>
      <c r="D250" s="266"/>
      <c r="E250" s="62" t="s">
        <v>61</v>
      </c>
      <c r="F250" s="64">
        <v>8.98</v>
      </c>
      <c r="G250" s="64">
        <v>9.82</v>
      </c>
      <c r="H250" s="64">
        <v>57.05</v>
      </c>
      <c r="I250" s="64">
        <v>352.6</v>
      </c>
      <c r="J250" s="64"/>
      <c r="K250" s="64">
        <v>0.17</v>
      </c>
      <c r="L250" s="64">
        <v>17.600000000000001</v>
      </c>
      <c r="M250" s="64">
        <v>0.17</v>
      </c>
      <c r="N250" s="64">
        <v>1.28</v>
      </c>
      <c r="O250" s="64">
        <v>56.84</v>
      </c>
      <c r="P250" s="64">
        <v>108.51</v>
      </c>
      <c r="Q250" s="64">
        <v>31.52</v>
      </c>
      <c r="R250" s="64">
        <v>1.79</v>
      </c>
      <c r="S250" s="75"/>
      <c r="T250" s="75"/>
      <c r="U250" s="65" t="s">
        <v>397</v>
      </c>
      <c r="V250" s="266" t="s">
        <v>398</v>
      </c>
      <c r="W250" s="266"/>
      <c r="X250" s="266"/>
      <c r="Y250" s="62" t="s">
        <v>61</v>
      </c>
      <c r="Z250" s="64">
        <v>8.98</v>
      </c>
      <c r="AA250" s="64">
        <v>9.82</v>
      </c>
      <c r="AB250" s="64">
        <v>57.05</v>
      </c>
      <c r="AC250" s="64">
        <v>352.6</v>
      </c>
      <c r="AD250" s="64"/>
      <c r="AE250" s="64">
        <v>0.17</v>
      </c>
      <c r="AF250" s="64">
        <v>17.600000000000001</v>
      </c>
      <c r="AG250" s="64">
        <v>0.17</v>
      </c>
      <c r="AH250" s="64">
        <v>1.28</v>
      </c>
      <c r="AI250" s="64">
        <v>56.84</v>
      </c>
      <c r="AJ250" s="64">
        <v>108.51</v>
      </c>
      <c r="AK250" s="64">
        <v>31.52</v>
      </c>
      <c r="AL250" s="64">
        <v>1.79</v>
      </c>
    </row>
    <row r="251" spans="1:38" ht="13.5" customHeight="1" x14ac:dyDescent="0.25">
      <c r="A251" s="65" t="s">
        <v>399</v>
      </c>
      <c r="B251" s="267" t="s">
        <v>67</v>
      </c>
      <c r="C251" s="267"/>
      <c r="D251" s="267"/>
      <c r="E251" s="62" t="s">
        <v>56</v>
      </c>
      <c r="F251" s="64"/>
      <c r="G251" s="64"/>
      <c r="H251" s="64">
        <v>15.04</v>
      </c>
      <c r="I251" s="64">
        <v>60.16</v>
      </c>
      <c r="J251" s="64"/>
      <c r="K251" s="64"/>
      <c r="L251" s="64"/>
      <c r="M251" s="64"/>
      <c r="N251" s="64"/>
      <c r="O251" s="64">
        <v>0.4</v>
      </c>
      <c r="P251" s="64"/>
      <c r="Q251" s="64"/>
      <c r="R251" s="64">
        <v>0.08</v>
      </c>
      <c r="S251" s="75"/>
      <c r="T251" s="75"/>
      <c r="U251" s="65" t="s">
        <v>399</v>
      </c>
      <c r="V251" s="267" t="s">
        <v>67</v>
      </c>
      <c r="W251" s="267"/>
      <c r="X251" s="267"/>
      <c r="Y251" s="62" t="s">
        <v>56</v>
      </c>
      <c r="Z251" s="64"/>
      <c r="AA251" s="64"/>
      <c r="AB251" s="64">
        <v>15.04</v>
      </c>
      <c r="AC251" s="64">
        <v>60.16</v>
      </c>
      <c r="AD251" s="64"/>
      <c r="AE251" s="64"/>
      <c r="AF251" s="64"/>
      <c r="AG251" s="64"/>
      <c r="AH251" s="64"/>
      <c r="AI251" s="64">
        <v>0.4</v>
      </c>
      <c r="AJ251" s="64"/>
      <c r="AK251" s="64"/>
      <c r="AL251" s="64">
        <v>0.08</v>
      </c>
    </row>
    <row r="252" spans="1:38" ht="13.5" customHeight="1" x14ac:dyDescent="0.25">
      <c r="A252" s="177" t="s">
        <v>258</v>
      </c>
      <c r="B252" s="268" t="s">
        <v>57</v>
      </c>
      <c r="C252" s="268"/>
      <c r="D252" s="268"/>
      <c r="E252" s="79" t="s">
        <v>411</v>
      </c>
      <c r="F252" s="74">
        <v>6.96</v>
      </c>
      <c r="G252" s="74">
        <v>1.31</v>
      </c>
      <c r="H252" s="74">
        <v>26.58</v>
      </c>
      <c r="I252" s="74">
        <v>145.97999999999999</v>
      </c>
      <c r="J252" s="74"/>
      <c r="K252" s="74">
        <v>0.02</v>
      </c>
      <c r="L252" s="74">
        <v>12.66</v>
      </c>
      <c r="M252" s="74">
        <v>0.04</v>
      </c>
      <c r="N252" s="74">
        <v>0.16</v>
      </c>
      <c r="O252" s="74">
        <v>71.66</v>
      </c>
      <c r="P252" s="74">
        <v>92.8</v>
      </c>
      <c r="Q252" s="74">
        <v>19.46</v>
      </c>
      <c r="R252" s="74">
        <v>2.52</v>
      </c>
      <c r="S252" s="75"/>
      <c r="T252" s="75"/>
      <c r="U252" s="177" t="s">
        <v>258</v>
      </c>
      <c r="V252" s="268" t="s">
        <v>57</v>
      </c>
      <c r="W252" s="268"/>
      <c r="X252" s="268"/>
      <c r="Y252" s="79" t="s">
        <v>411</v>
      </c>
      <c r="Z252" s="74">
        <v>6.96</v>
      </c>
      <c r="AA252" s="74">
        <v>1.31</v>
      </c>
      <c r="AB252" s="74">
        <v>26.58</v>
      </c>
      <c r="AC252" s="74">
        <v>145.97999999999999</v>
      </c>
      <c r="AD252" s="74"/>
      <c r="AE252" s="74">
        <v>0.02</v>
      </c>
      <c r="AF252" s="74">
        <v>12.66</v>
      </c>
      <c r="AG252" s="74">
        <v>0.04</v>
      </c>
      <c r="AH252" s="74">
        <v>0.16</v>
      </c>
      <c r="AI252" s="74">
        <v>71.66</v>
      </c>
      <c r="AJ252" s="74">
        <v>92.8</v>
      </c>
      <c r="AK252" s="74">
        <v>19.46</v>
      </c>
      <c r="AL252" s="74">
        <v>2.52</v>
      </c>
    </row>
    <row r="253" spans="1:38" ht="13.5" customHeight="1" x14ac:dyDescent="0.25">
      <c r="A253" s="65" t="s">
        <v>558</v>
      </c>
      <c r="B253" s="269" t="s">
        <v>105</v>
      </c>
      <c r="C253" s="270"/>
      <c r="D253" s="271"/>
      <c r="E253" s="62" t="s">
        <v>55</v>
      </c>
      <c r="F253" s="64">
        <v>2.8</v>
      </c>
      <c r="G253" s="63"/>
      <c r="H253" s="64">
        <v>1.3</v>
      </c>
      <c r="I253" s="64">
        <v>19</v>
      </c>
      <c r="J253" s="63"/>
      <c r="K253" s="63"/>
      <c r="L253" s="63"/>
      <c r="M253" s="63"/>
      <c r="N253" s="63"/>
      <c r="O253" s="64">
        <v>25</v>
      </c>
      <c r="P253" s="64">
        <v>20</v>
      </c>
      <c r="Q253" s="64"/>
      <c r="R253" s="64">
        <v>1.2</v>
      </c>
      <c r="S253" s="75"/>
      <c r="T253" s="75"/>
      <c r="U253" s="65" t="s">
        <v>558</v>
      </c>
      <c r="V253" s="284" t="s">
        <v>105</v>
      </c>
      <c r="W253" s="285"/>
      <c r="X253" s="286"/>
      <c r="Y253" s="79" t="s">
        <v>55</v>
      </c>
      <c r="Z253" s="74">
        <v>2.8</v>
      </c>
      <c r="AA253" s="73"/>
      <c r="AB253" s="74">
        <v>1.3</v>
      </c>
      <c r="AC253" s="74">
        <v>19</v>
      </c>
      <c r="AD253" s="73"/>
      <c r="AE253" s="73"/>
      <c r="AF253" s="73"/>
      <c r="AG253" s="73"/>
      <c r="AH253" s="73"/>
      <c r="AI253" s="74">
        <v>25</v>
      </c>
      <c r="AJ253" s="74">
        <v>20</v>
      </c>
      <c r="AK253" s="74"/>
      <c r="AL253" s="74">
        <v>1.2</v>
      </c>
    </row>
    <row r="254" spans="1:38" ht="13.5" customHeight="1" x14ac:dyDescent="0.25">
      <c r="A254" s="65" t="s">
        <v>558</v>
      </c>
      <c r="B254" s="237" t="s">
        <v>45</v>
      </c>
      <c r="C254" s="238"/>
      <c r="D254" s="239"/>
      <c r="E254" s="62" t="s">
        <v>120</v>
      </c>
      <c r="F254" s="64">
        <v>3.25</v>
      </c>
      <c r="G254" s="64">
        <v>0.5</v>
      </c>
      <c r="H254" s="82">
        <v>20.05</v>
      </c>
      <c r="I254" s="64">
        <v>95</v>
      </c>
      <c r="J254" s="64"/>
      <c r="K254" s="64">
        <v>0.03</v>
      </c>
      <c r="L254" s="64"/>
      <c r="M254" s="64"/>
      <c r="N254" s="64">
        <v>0.32</v>
      </c>
      <c r="O254" s="64">
        <v>10.5</v>
      </c>
      <c r="P254" s="64">
        <v>43.5</v>
      </c>
      <c r="Q254" s="64">
        <v>9.5</v>
      </c>
      <c r="R254" s="64">
        <v>1</v>
      </c>
      <c r="S254" s="75"/>
      <c r="T254" s="75"/>
      <c r="U254" s="65" t="s">
        <v>558</v>
      </c>
      <c r="V254" s="257" t="s">
        <v>45</v>
      </c>
      <c r="W254" s="258"/>
      <c r="X254" s="259"/>
      <c r="Y254" s="79" t="s">
        <v>120</v>
      </c>
      <c r="Z254" s="74">
        <v>3.25</v>
      </c>
      <c r="AA254" s="74">
        <v>0.5</v>
      </c>
      <c r="AB254" s="184">
        <v>20.05</v>
      </c>
      <c r="AC254" s="74">
        <v>95</v>
      </c>
      <c r="AD254" s="74"/>
      <c r="AE254" s="74">
        <v>0.03</v>
      </c>
      <c r="AF254" s="74"/>
      <c r="AG254" s="74"/>
      <c r="AH254" s="74">
        <v>0.32</v>
      </c>
      <c r="AI254" s="74">
        <v>10.5</v>
      </c>
      <c r="AJ254" s="74">
        <v>43.5</v>
      </c>
      <c r="AK254" s="74">
        <v>9.5</v>
      </c>
      <c r="AL254" s="74">
        <v>1</v>
      </c>
    </row>
    <row r="255" spans="1:38" ht="13.5" customHeight="1" x14ac:dyDescent="0.25">
      <c r="A255" s="65"/>
      <c r="B255" s="260" t="s">
        <v>35</v>
      </c>
      <c r="C255" s="261"/>
      <c r="D255" s="262"/>
      <c r="E255" s="62"/>
      <c r="F255" s="84">
        <f>SUM(F250:F254)</f>
        <v>21.990000000000002</v>
      </c>
      <c r="G255" s="84">
        <f>SUM(G250:G254)</f>
        <v>11.63</v>
      </c>
      <c r="H255" s="84">
        <f>SUM(H250:H254)</f>
        <v>120.02</v>
      </c>
      <c r="I255" s="84">
        <f>SUM(I250:I254)</f>
        <v>672.74</v>
      </c>
      <c r="J255" s="70">
        <v>0.248</v>
      </c>
      <c r="K255" s="85">
        <f t="shared" ref="K255:R255" si="90">SUM(K250:K254)</f>
        <v>0.22</v>
      </c>
      <c r="L255" s="85">
        <f t="shared" si="90"/>
        <v>30.26</v>
      </c>
      <c r="M255" s="85">
        <f t="shared" si="90"/>
        <v>0.21000000000000002</v>
      </c>
      <c r="N255" s="85">
        <f t="shared" si="90"/>
        <v>1.76</v>
      </c>
      <c r="O255" s="85">
        <f t="shared" si="90"/>
        <v>164.4</v>
      </c>
      <c r="P255" s="85">
        <f t="shared" si="90"/>
        <v>264.81</v>
      </c>
      <c r="Q255" s="85">
        <f t="shared" si="90"/>
        <v>60.480000000000004</v>
      </c>
      <c r="R255" s="85">
        <f t="shared" si="90"/>
        <v>6.5900000000000007</v>
      </c>
      <c r="S255" s="75"/>
      <c r="T255" s="75"/>
      <c r="U255" s="177"/>
      <c r="V255" s="298" t="s">
        <v>35</v>
      </c>
      <c r="W255" s="299"/>
      <c r="X255" s="300"/>
      <c r="Y255" s="79"/>
      <c r="Z255" s="178">
        <f>SUM(Z250:Z254)</f>
        <v>21.990000000000002</v>
      </c>
      <c r="AA255" s="178">
        <f>SUM(AA250:AA254)</f>
        <v>11.63</v>
      </c>
      <c r="AB255" s="178">
        <f>SUM(AB250:AB254)</f>
        <v>120.02</v>
      </c>
      <c r="AC255" s="178">
        <f>SUM(AC250:AC254)</f>
        <v>672.74</v>
      </c>
      <c r="AD255" s="179">
        <v>0.248</v>
      </c>
      <c r="AE255" s="180">
        <f t="shared" ref="AE255:AL255" si="91">SUM(AE250:AE254)</f>
        <v>0.22</v>
      </c>
      <c r="AF255" s="180">
        <f t="shared" si="91"/>
        <v>30.26</v>
      </c>
      <c r="AG255" s="180">
        <f t="shared" si="91"/>
        <v>0.21000000000000002</v>
      </c>
      <c r="AH255" s="180">
        <f t="shared" si="91"/>
        <v>1.76</v>
      </c>
      <c r="AI255" s="180">
        <f t="shared" si="91"/>
        <v>164.4</v>
      </c>
      <c r="AJ255" s="180">
        <f t="shared" si="91"/>
        <v>264.81</v>
      </c>
      <c r="AK255" s="180">
        <f t="shared" si="91"/>
        <v>60.480000000000004</v>
      </c>
      <c r="AL255" s="180">
        <f t="shared" si="91"/>
        <v>6.5900000000000007</v>
      </c>
    </row>
    <row r="256" spans="1:38" ht="13.5" customHeight="1" x14ac:dyDescent="0.25">
      <c r="A256" s="129"/>
      <c r="B256" s="272"/>
      <c r="C256" s="272"/>
      <c r="D256" s="272"/>
      <c r="E256" s="130"/>
      <c r="F256" s="127"/>
      <c r="G256" s="127"/>
      <c r="H256" s="127"/>
      <c r="I256" s="273" t="s">
        <v>33</v>
      </c>
      <c r="J256" s="273"/>
      <c r="K256" s="127"/>
      <c r="L256" s="127"/>
      <c r="M256" s="127"/>
      <c r="N256" s="127"/>
      <c r="O256" s="127"/>
      <c r="P256" s="127"/>
      <c r="Q256" s="127"/>
      <c r="R256" s="127"/>
      <c r="S256" s="75"/>
      <c r="T256" s="75"/>
      <c r="U256" s="181"/>
      <c r="V256" s="301"/>
      <c r="W256" s="301"/>
      <c r="X256" s="301"/>
      <c r="Y256" s="182"/>
      <c r="Z256" s="176"/>
      <c r="AA256" s="176"/>
      <c r="AB256" s="176"/>
      <c r="AC256" s="302" t="s">
        <v>33</v>
      </c>
      <c r="AD256" s="302"/>
      <c r="AE256" s="176"/>
      <c r="AF256" s="176"/>
      <c r="AG256" s="176"/>
      <c r="AH256" s="176"/>
      <c r="AI256" s="176"/>
      <c r="AJ256" s="176"/>
      <c r="AK256" s="176"/>
      <c r="AL256" s="176"/>
    </row>
    <row r="257" spans="1:38" s="75" customFormat="1" ht="13.5" customHeight="1" x14ac:dyDescent="0.25">
      <c r="A257" s="65" t="s">
        <v>370</v>
      </c>
      <c r="B257" s="237" t="s">
        <v>371</v>
      </c>
      <c r="C257" s="238"/>
      <c r="D257" s="239"/>
      <c r="E257" s="62" t="s">
        <v>498</v>
      </c>
      <c r="F257" s="74">
        <v>1.47</v>
      </c>
      <c r="G257" s="74">
        <v>10.58</v>
      </c>
      <c r="H257" s="74">
        <v>9.68</v>
      </c>
      <c r="I257" s="74">
        <v>139.94</v>
      </c>
      <c r="J257" s="74"/>
      <c r="K257" s="74">
        <v>0.02</v>
      </c>
      <c r="L257" s="74">
        <v>9.51</v>
      </c>
      <c r="M257" s="74"/>
      <c r="N257" s="74">
        <v>0.22</v>
      </c>
      <c r="O257" s="74">
        <v>35.53</v>
      </c>
      <c r="P257" s="74">
        <v>41.52</v>
      </c>
      <c r="Q257" s="74">
        <v>40.82</v>
      </c>
      <c r="R257" s="74">
        <v>1.33</v>
      </c>
      <c r="U257" s="177" t="s">
        <v>515</v>
      </c>
      <c r="V257" s="257" t="s">
        <v>514</v>
      </c>
      <c r="W257" s="258"/>
      <c r="X257" s="259"/>
      <c r="Y257" s="79" t="s">
        <v>411</v>
      </c>
      <c r="Z257" s="74">
        <v>1.69</v>
      </c>
      <c r="AA257" s="74">
        <v>7.21</v>
      </c>
      <c r="AB257" s="74">
        <v>9.91</v>
      </c>
      <c r="AC257" s="74">
        <v>111.36</v>
      </c>
      <c r="AD257" s="74"/>
      <c r="AE257" s="74">
        <v>0.02</v>
      </c>
      <c r="AF257" s="74">
        <v>7.98</v>
      </c>
      <c r="AG257" s="74"/>
      <c r="AH257" s="74">
        <v>0.22</v>
      </c>
      <c r="AI257" s="74">
        <v>42.56</v>
      </c>
      <c r="AJ257" s="74">
        <v>48.76</v>
      </c>
      <c r="AK257" s="74">
        <v>24.83</v>
      </c>
      <c r="AL257" s="74">
        <v>1.59</v>
      </c>
    </row>
    <row r="258" spans="1:38" s="75" customFormat="1" ht="13.5" customHeight="1" x14ac:dyDescent="0.25">
      <c r="A258" s="65" t="s">
        <v>497</v>
      </c>
      <c r="B258" s="288" t="s">
        <v>499</v>
      </c>
      <c r="C258" s="289"/>
      <c r="D258" s="290"/>
      <c r="E258" s="62" t="s">
        <v>61</v>
      </c>
      <c r="F258" s="64">
        <v>1.93</v>
      </c>
      <c r="G258" s="64">
        <v>5.86</v>
      </c>
      <c r="H258" s="64">
        <v>12.59</v>
      </c>
      <c r="I258" s="64">
        <v>115.24</v>
      </c>
      <c r="J258" s="63"/>
      <c r="K258" s="63">
        <v>0.09</v>
      </c>
      <c r="L258" s="63">
        <v>22.31</v>
      </c>
      <c r="M258" s="63">
        <v>0.01</v>
      </c>
      <c r="N258" s="63">
        <v>1.99</v>
      </c>
      <c r="O258" s="64">
        <v>35.25</v>
      </c>
      <c r="P258" s="63">
        <v>58.22</v>
      </c>
      <c r="Q258" s="63">
        <v>23.96</v>
      </c>
      <c r="R258" s="63">
        <v>0.91</v>
      </c>
      <c r="U258" s="177" t="s">
        <v>497</v>
      </c>
      <c r="V258" s="295" t="s">
        <v>499</v>
      </c>
      <c r="W258" s="296"/>
      <c r="X258" s="297"/>
      <c r="Y258" s="79" t="s">
        <v>513</v>
      </c>
      <c r="Z258" s="74">
        <v>2.08</v>
      </c>
      <c r="AA258" s="74">
        <v>6.33</v>
      </c>
      <c r="AB258" s="74">
        <v>13.6</v>
      </c>
      <c r="AC258" s="74">
        <v>124.46</v>
      </c>
      <c r="AD258" s="74"/>
      <c r="AE258" s="74">
        <v>0.1</v>
      </c>
      <c r="AF258" s="74">
        <v>24.1</v>
      </c>
      <c r="AG258" s="74">
        <v>0.01</v>
      </c>
      <c r="AH258" s="74">
        <v>2.15</v>
      </c>
      <c r="AI258" s="74">
        <v>38.07</v>
      </c>
      <c r="AJ258" s="74">
        <v>62.88</v>
      </c>
      <c r="AK258" s="74">
        <v>25.88</v>
      </c>
      <c r="AL258" s="74">
        <v>0.99</v>
      </c>
    </row>
    <row r="259" spans="1:38" s="75" customFormat="1" ht="13.5" customHeight="1" x14ac:dyDescent="0.25">
      <c r="A259" s="83" t="s">
        <v>313</v>
      </c>
      <c r="B259" s="237" t="s">
        <v>90</v>
      </c>
      <c r="C259" s="238"/>
      <c r="D259" s="239"/>
      <c r="E259" s="62" t="s">
        <v>456</v>
      </c>
      <c r="F259" s="64">
        <v>4.04</v>
      </c>
      <c r="G259" s="64">
        <v>7.92</v>
      </c>
      <c r="H259" s="64">
        <v>27.98</v>
      </c>
      <c r="I259" s="64">
        <v>210</v>
      </c>
      <c r="J259" s="64"/>
      <c r="K259" s="64">
        <v>0.22</v>
      </c>
      <c r="L259" s="64">
        <v>28.84</v>
      </c>
      <c r="M259" s="64">
        <v>0.04</v>
      </c>
      <c r="N259" s="64">
        <v>2.16</v>
      </c>
      <c r="O259" s="64">
        <v>27.32</v>
      </c>
      <c r="P259" s="64">
        <v>111.58</v>
      </c>
      <c r="Q259" s="64">
        <v>40.64</v>
      </c>
      <c r="R259" s="64">
        <v>1.64</v>
      </c>
      <c r="U259" s="86" t="s">
        <v>313</v>
      </c>
      <c r="V259" s="257" t="s">
        <v>90</v>
      </c>
      <c r="W259" s="258"/>
      <c r="X259" s="259"/>
      <c r="Y259" s="79" t="s">
        <v>456</v>
      </c>
      <c r="Z259" s="74">
        <v>4.04</v>
      </c>
      <c r="AA259" s="74">
        <v>7.92</v>
      </c>
      <c r="AB259" s="74">
        <v>27.98</v>
      </c>
      <c r="AC259" s="74">
        <v>210</v>
      </c>
      <c r="AD259" s="74"/>
      <c r="AE259" s="74">
        <v>0.22</v>
      </c>
      <c r="AF259" s="74">
        <v>28.84</v>
      </c>
      <c r="AG259" s="74">
        <v>0.04</v>
      </c>
      <c r="AH259" s="74">
        <v>2.16</v>
      </c>
      <c r="AI259" s="74">
        <v>27.32</v>
      </c>
      <c r="AJ259" s="74">
        <v>111.58</v>
      </c>
      <c r="AK259" s="74">
        <v>40.64</v>
      </c>
      <c r="AL259" s="74">
        <v>1.64</v>
      </c>
    </row>
    <row r="260" spans="1:38" s="75" customFormat="1" ht="13.5" customHeight="1" x14ac:dyDescent="0.25">
      <c r="A260" s="65" t="s">
        <v>286</v>
      </c>
      <c r="B260" s="237" t="s">
        <v>247</v>
      </c>
      <c r="C260" s="238"/>
      <c r="D260" s="239"/>
      <c r="E260" s="79" t="s">
        <v>462</v>
      </c>
      <c r="F260" s="74">
        <v>16.7</v>
      </c>
      <c r="G260" s="74">
        <v>4.97</v>
      </c>
      <c r="H260" s="74">
        <v>8.5399999999999991</v>
      </c>
      <c r="I260" s="74">
        <v>145.59</v>
      </c>
      <c r="J260" s="74"/>
      <c r="K260" s="74">
        <v>0.17</v>
      </c>
      <c r="L260" s="74">
        <v>3.94</v>
      </c>
      <c r="M260" s="74">
        <v>0.03</v>
      </c>
      <c r="N260" s="74">
        <v>122.92</v>
      </c>
      <c r="O260" s="74">
        <v>134.82</v>
      </c>
      <c r="P260" s="74">
        <v>406.25</v>
      </c>
      <c r="Q260" s="74">
        <v>47.26</v>
      </c>
      <c r="R260" s="74">
        <v>1.23</v>
      </c>
      <c r="U260" s="177" t="s">
        <v>286</v>
      </c>
      <c r="V260" s="257" t="s">
        <v>247</v>
      </c>
      <c r="W260" s="258"/>
      <c r="X260" s="259"/>
      <c r="Y260" s="79" t="s">
        <v>58</v>
      </c>
      <c r="Z260" s="74">
        <v>14.74</v>
      </c>
      <c r="AA260" s="74">
        <v>4.3899999999999997</v>
      </c>
      <c r="AB260" s="74">
        <v>7.54</v>
      </c>
      <c r="AC260" s="74">
        <v>128.46</v>
      </c>
      <c r="AD260" s="74"/>
      <c r="AE260" s="74">
        <v>0.15</v>
      </c>
      <c r="AF260" s="74">
        <v>3.48</v>
      </c>
      <c r="AG260" s="74">
        <v>0.03</v>
      </c>
      <c r="AH260" s="74">
        <v>108.46</v>
      </c>
      <c r="AI260" s="74">
        <v>118.96</v>
      </c>
      <c r="AJ260" s="74">
        <v>358.46</v>
      </c>
      <c r="AK260" s="74">
        <v>41.7</v>
      </c>
      <c r="AL260" s="74">
        <v>1.0900000000000001</v>
      </c>
    </row>
    <row r="261" spans="1:38" s="75" customFormat="1" ht="13.5" customHeight="1" x14ac:dyDescent="0.25">
      <c r="A261" s="65" t="s">
        <v>288</v>
      </c>
      <c r="B261" s="237" t="s">
        <v>356</v>
      </c>
      <c r="C261" s="238"/>
      <c r="D261" s="239"/>
      <c r="E261" s="79" t="s">
        <v>56</v>
      </c>
      <c r="F261" s="74">
        <v>0.6</v>
      </c>
      <c r="G261" s="74"/>
      <c r="H261" s="74">
        <v>35</v>
      </c>
      <c r="I261" s="74">
        <v>142.4</v>
      </c>
      <c r="J261" s="74"/>
      <c r="K261" s="74">
        <v>0.02</v>
      </c>
      <c r="L261" s="74">
        <v>20</v>
      </c>
      <c r="M261" s="74"/>
      <c r="N261" s="74">
        <v>0.2</v>
      </c>
      <c r="O261" s="74"/>
      <c r="P261" s="74"/>
      <c r="Q261" s="74"/>
      <c r="R261" s="74"/>
      <c r="U261" s="177" t="s">
        <v>288</v>
      </c>
      <c r="V261" s="257" t="s">
        <v>356</v>
      </c>
      <c r="W261" s="258"/>
      <c r="X261" s="259"/>
      <c r="Y261" s="79" t="s">
        <v>56</v>
      </c>
      <c r="Z261" s="74">
        <v>0.6</v>
      </c>
      <c r="AA261" s="74"/>
      <c r="AB261" s="74">
        <v>35</v>
      </c>
      <c r="AC261" s="74">
        <v>142.4</v>
      </c>
      <c r="AD261" s="74"/>
      <c r="AE261" s="74">
        <v>0.02</v>
      </c>
      <c r="AF261" s="74">
        <v>20</v>
      </c>
      <c r="AG261" s="74"/>
      <c r="AH261" s="74">
        <v>0.2</v>
      </c>
      <c r="AI261" s="74"/>
      <c r="AJ261" s="74"/>
      <c r="AK261" s="74"/>
      <c r="AL261" s="74"/>
    </row>
    <row r="262" spans="1:38" s="75" customFormat="1" ht="13.5" customHeight="1" x14ac:dyDescent="0.25">
      <c r="A262" s="65" t="s">
        <v>558</v>
      </c>
      <c r="B262" s="237" t="s">
        <v>44</v>
      </c>
      <c r="C262" s="238"/>
      <c r="D262" s="239"/>
      <c r="E262" s="62" t="s">
        <v>59</v>
      </c>
      <c r="F262" s="82">
        <v>2.37</v>
      </c>
      <c r="G262" s="64">
        <v>0.3</v>
      </c>
      <c r="H262" s="82">
        <v>14.49</v>
      </c>
      <c r="I262" s="82">
        <v>70.14</v>
      </c>
      <c r="J262" s="63"/>
      <c r="K262" s="64">
        <v>0.05</v>
      </c>
      <c r="L262" s="64"/>
      <c r="M262" s="63"/>
      <c r="N262" s="63">
        <v>0.46</v>
      </c>
      <c r="O262" s="64">
        <v>7.8</v>
      </c>
      <c r="P262" s="64">
        <v>24.9</v>
      </c>
      <c r="Q262" s="64">
        <v>10.5</v>
      </c>
      <c r="R262" s="63">
        <v>0.48</v>
      </c>
      <c r="U262" s="65" t="s">
        <v>558</v>
      </c>
      <c r="V262" s="257" t="s">
        <v>44</v>
      </c>
      <c r="W262" s="258"/>
      <c r="X262" s="259"/>
      <c r="Y262" s="79" t="s">
        <v>517</v>
      </c>
      <c r="Z262" s="184">
        <v>6.87</v>
      </c>
      <c r="AA262" s="184">
        <v>0.87</v>
      </c>
      <c r="AB262" s="184">
        <v>42.02</v>
      </c>
      <c r="AC262" s="184">
        <v>203.41</v>
      </c>
      <c r="AD262" s="184"/>
      <c r="AE262" s="184">
        <v>0.13</v>
      </c>
      <c r="AF262" s="184"/>
      <c r="AG262" s="184"/>
      <c r="AH262" s="184">
        <v>1.35</v>
      </c>
      <c r="AI262" s="184">
        <v>22.62</v>
      </c>
      <c r="AJ262" s="184">
        <v>72.209999999999994</v>
      </c>
      <c r="AK262" s="184">
        <v>30.45</v>
      </c>
      <c r="AL262" s="184">
        <v>1.39</v>
      </c>
    </row>
    <row r="263" spans="1:38" s="75" customFormat="1" ht="13.5" customHeight="1" x14ac:dyDescent="0.25">
      <c r="A263" s="65" t="s">
        <v>558</v>
      </c>
      <c r="B263" s="237" t="s">
        <v>45</v>
      </c>
      <c r="C263" s="238"/>
      <c r="D263" s="239"/>
      <c r="E263" s="79" t="s">
        <v>46</v>
      </c>
      <c r="F263" s="74">
        <v>3.9</v>
      </c>
      <c r="G263" s="74">
        <v>0.6</v>
      </c>
      <c r="H263" s="184">
        <v>24.06</v>
      </c>
      <c r="I263" s="74">
        <v>114</v>
      </c>
      <c r="J263" s="73"/>
      <c r="K263" s="73">
        <v>0.04</v>
      </c>
      <c r="L263" s="73"/>
      <c r="M263" s="73"/>
      <c r="N263" s="73">
        <v>3.8</v>
      </c>
      <c r="O263" s="74">
        <v>12.6</v>
      </c>
      <c r="P263" s="74">
        <v>52.2</v>
      </c>
      <c r="Q263" s="74">
        <v>11.4</v>
      </c>
      <c r="R263" s="74">
        <v>1.2</v>
      </c>
      <c r="U263" s="65" t="s">
        <v>558</v>
      </c>
      <c r="V263" s="257" t="s">
        <v>45</v>
      </c>
      <c r="W263" s="258"/>
      <c r="X263" s="259"/>
      <c r="Y263" s="79" t="s">
        <v>518</v>
      </c>
      <c r="Z263" s="74">
        <v>1.18</v>
      </c>
      <c r="AA263" s="74">
        <v>0.18</v>
      </c>
      <c r="AB263" s="74">
        <v>7.26</v>
      </c>
      <c r="AC263" s="74">
        <v>34.39</v>
      </c>
      <c r="AD263" s="74"/>
      <c r="AE263" s="74">
        <v>0.02</v>
      </c>
      <c r="AF263" s="74"/>
      <c r="AG263" s="74"/>
      <c r="AH263" s="74">
        <v>0.01</v>
      </c>
      <c r="AI263" s="74">
        <v>3.8</v>
      </c>
      <c r="AJ263" s="74">
        <v>15.75</v>
      </c>
      <c r="AK263" s="74">
        <v>3.44</v>
      </c>
      <c r="AL263" s="74">
        <v>0.36</v>
      </c>
    </row>
    <row r="264" spans="1:38" s="75" customFormat="1" ht="13.5" customHeight="1" x14ac:dyDescent="0.25">
      <c r="A264" s="88"/>
      <c r="B264" s="240" t="s">
        <v>34</v>
      </c>
      <c r="C264" s="241"/>
      <c r="D264" s="242"/>
      <c r="E264" s="186"/>
      <c r="F264" s="187">
        <f>SUM(F257:F263)</f>
        <v>31.01</v>
      </c>
      <c r="G264" s="187">
        <f>SUM(G257:G263)</f>
        <v>30.23</v>
      </c>
      <c r="H264" s="151">
        <f>SUM(H257:H263)</f>
        <v>132.33999999999997</v>
      </c>
      <c r="I264" s="151">
        <f>SUM(I257:I263)</f>
        <v>937.31</v>
      </c>
      <c r="J264" s="188">
        <v>0.34549999999999997</v>
      </c>
      <c r="K264" s="189">
        <f t="shared" ref="K264:R264" si="92">SUM(K257:K263)</f>
        <v>0.6100000000000001</v>
      </c>
      <c r="L264" s="189">
        <f t="shared" si="92"/>
        <v>84.6</v>
      </c>
      <c r="M264" s="189">
        <f t="shared" si="92"/>
        <v>0.08</v>
      </c>
      <c r="N264" s="189">
        <f t="shared" si="92"/>
        <v>131.75</v>
      </c>
      <c r="O264" s="189">
        <f t="shared" si="92"/>
        <v>253.32</v>
      </c>
      <c r="P264" s="189">
        <f t="shared" si="92"/>
        <v>694.67</v>
      </c>
      <c r="Q264" s="189">
        <f t="shared" si="92"/>
        <v>174.58</v>
      </c>
      <c r="R264" s="190">
        <f t="shared" si="92"/>
        <v>6.79</v>
      </c>
      <c r="U264" s="186"/>
      <c r="V264" s="303" t="s">
        <v>34</v>
      </c>
      <c r="W264" s="304"/>
      <c r="X264" s="305"/>
      <c r="Y264" s="186"/>
      <c r="Z264" s="151">
        <f>SUM(Z257:Z263)</f>
        <v>31.200000000000003</v>
      </c>
      <c r="AA264" s="151">
        <f>SUM(AA257:AA263)</f>
        <v>26.900000000000002</v>
      </c>
      <c r="AB264" s="151">
        <f>SUM(AB257:AB263)</f>
        <v>143.31</v>
      </c>
      <c r="AC264" s="151">
        <f>SUM(AC257:AC263)</f>
        <v>954.4799999999999</v>
      </c>
      <c r="AD264" s="188">
        <v>0.3518</v>
      </c>
      <c r="AE264" s="189">
        <f t="shared" ref="AE264:AL264" si="93">SUM(AE257:AE263)</f>
        <v>0.66</v>
      </c>
      <c r="AF264" s="189">
        <f t="shared" si="93"/>
        <v>84.4</v>
      </c>
      <c r="AG264" s="189">
        <f t="shared" si="93"/>
        <v>0.08</v>
      </c>
      <c r="AH264" s="189">
        <f t="shared" si="93"/>
        <v>114.55</v>
      </c>
      <c r="AI264" s="189">
        <f t="shared" si="93"/>
        <v>253.32999999999998</v>
      </c>
      <c r="AJ264" s="189">
        <f t="shared" si="93"/>
        <v>669.64</v>
      </c>
      <c r="AK264" s="189">
        <f t="shared" si="93"/>
        <v>166.94</v>
      </c>
      <c r="AL264" s="190">
        <f t="shared" si="93"/>
        <v>7.06</v>
      </c>
    </row>
    <row r="265" spans="1:38" s="75" customFormat="1" ht="13.5" customHeight="1" thickBot="1" x14ac:dyDescent="0.3">
      <c r="A265" s="93"/>
      <c r="B265" s="263" t="s">
        <v>36</v>
      </c>
      <c r="C265" s="264"/>
      <c r="D265" s="265"/>
      <c r="E265" s="192"/>
      <c r="F265" s="193">
        <f>F255+F264</f>
        <v>53</v>
      </c>
      <c r="G265" s="193">
        <f t="shared" ref="G265:I265" si="94">G255+G264</f>
        <v>41.86</v>
      </c>
      <c r="H265" s="193">
        <f t="shared" si="94"/>
        <v>252.35999999999996</v>
      </c>
      <c r="I265" s="193">
        <f t="shared" si="94"/>
        <v>1610.05</v>
      </c>
      <c r="J265" s="194">
        <v>0.59350000000000003</v>
      </c>
      <c r="K265" s="189">
        <f>K255+K264</f>
        <v>0.83000000000000007</v>
      </c>
      <c r="L265" s="189">
        <f t="shared" ref="L265:R265" si="95">L255+L264</f>
        <v>114.86</v>
      </c>
      <c r="M265" s="189">
        <f t="shared" si="95"/>
        <v>0.29000000000000004</v>
      </c>
      <c r="N265" s="189">
        <f t="shared" si="95"/>
        <v>133.51</v>
      </c>
      <c r="O265" s="189">
        <f t="shared" si="95"/>
        <v>417.72</v>
      </c>
      <c r="P265" s="151">
        <f t="shared" si="95"/>
        <v>959.48</v>
      </c>
      <c r="Q265" s="189">
        <f t="shared" si="95"/>
        <v>235.06</v>
      </c>
      <c r="R265" s="189">
        <f t="shared" si="95"/>
        <v>13.38</v>
      </c>
      <c r="U265" s="191"/>
      <c r="V265" s="306" t="s">
        <v>36</v>
      </c>
      <c r="W265" s="307"/>
      <c r="X265" s="308"/>
      <c r="Y265" s="192"/>
      <c r="Z265" s="193">
        <f>Z255+Z264</f>
        <v>53.190000000000005</v>
      </c>
      <c r="AA265" s="193">
        <f t="shared" ref="AA265:AC265" si="96">AA255+AA264</f>
        <v>38.53</v>
      </c>
      <c r="AB265" s="193">
        <f t="shared" si="96"/>
        <v>263.33</v>
      </c>
      <c r="AC265" s="193">
        <f t="shared" si="96"/>
        <v>1627.2199999999998</v>
      </c>
      <c r="AD265" s="194">
        <v>0.5998</v>
      </c>
      <c r="AE265" s="189">
        <f>AE255+AE264</f>
        <v>0.88</v>
      </c>
      <c r="AF265" s="189">
        <f t="shared" ref="AF265:AL265" si="97">AF255+AF264</f>
        <v>114.66000000000001</v>
      </c>
      <c r="AG265" s="189">
        <f t="shared" si="97"/>
        <v>0.29000000000000004</v>
      </c>
      <c r="AH265" s="189">
        <f t="shared" si="97"/>
        <v>116.31</v>
      </c>
      <c r="AI265" s="189">
        <f t="shared" si="97"/>
        <v>417.73</v>
      </c>
      <c r="AJ265" s="151">
        <f t="shared" si="97"/>
        <v>934.45</v>
      </c>
      <c r="AK265" s="189">
        <f t="shared" si="97"/>
        <v>227.42000000000002</v>
      </c>
      <c r="AL265" s="189">
        <f t="shared" si="97"/>
        <v>13.65</v>
      </c>
    </row>
    <row r="266" spans="1:38" s="75" customFormat="1" ht="13.5" customHeight="1" thickBot="1" x14ac:dyDescent="0.3">
      <c r="A266" s="96"/>
      <c r="B266" s="243" t="s">
        <v>366</v>
      </c>
      <c r="C266" s="244"/>
      <c r="D266" s="245"/>
      <c r="E266" s="198"/>
      <c r="F266" s="123">
        <f>(F153+F173+F193+F214+F234+F255)/6</f>
        <v>22.503333333333334</v>
      </c>
      <c r="G266" s="123">
        <f>(G153+G173+G193+G214+G234+G255)/6</f>
        <v>22.998333333333335</v>
      </c>
      <c r="H266" s="123">
        <f>(H153+H173+H193+H214+H234+H255)/6</f>
        <v>95.751666666666665</v>
      </c>
      <c r="I266" s="123">
        <f>(I153+I173+I193+I214+I234+I255)/6</f>
        <v>679.70666666666659</v>
      </c>
      <c r="J266" s="124">
        <v>0.2505</v>
      </c>
      <c r="K266" s="199"/>
      <c r="L266" s="199"/>
      <c r="M266" s="199"/>
      <c r="N266" s="199"/>
      <c r="O266" s="199"/>
      <c r="P266" s="199"/>
      <c r="Q266" s="199"/>
      <c r="R266" s="200"/>
      <c r="U266" s="197"/>
      <c r="V266" s="309" t="s">
        <v>366</v>
      </c>
      <c r="W266" s="310"/>
      <c r="X266" s="311"/>
      <c r="Y266" s="198"/>
      <c r="Z266" s="123">
        <f>(Z153+Z173+Z193+Z214+Z234+Z255)/6</f>
        <v>22.503333333333334</v>
      </c>
      <c r="AA266" s="123">
        <f>(AA153+AA173+AA193+AA214+AA234+AA255)/6</f>
        <v>22.998333333333335</v>
      </c>
      <c r="AB266" s="123">
        <f>(AB153+AB173+AB193+AB214+AB234+AB255)/6</f>
        <v>95.751666666666665</v>
      </c>
      <c r="AC266" s="123">
        <f>(AC153+AC173+AC193+AC214+AC234+AC255)/6</f>
        <v>679.70666666666659</v>
      </c>
      <c r="AD266" s="124">
        <v>0.2505</v>
      </c>
      <c r="AE266" s="199"/>
      <c r="AF266" s="199"/>
      <c r="AG266" s="199"/>
      <c r="AH266" s="199"/>
      <c r="AI266" s="199"/>
      <c r="AJ266" s="199"/>
      <c r="AK266" s="199"/>
      <c r="AL266" s="200"/>
    </row>
    <row r="267" spans="1:38" s="75" customFormat="1" ht="13.5" customHeight="1" thickBot="1" x14ac:dyDescent="0.3">
      <c r="A267" s="96"/>
      <c r="B267" s="243" t="s">
        <v>367</v>
      </c>
      <c r="C267" s="244"/>
      <c r="D267" s="245"/>
      <c r="E267" s="198"/>
      <c r="F267" s="123">
        <f>(F162+F182+F202+F223+F243+F264)/6</f>
        <v>31.50333333333333</v>
      </c>
      <c r="G267" s="123">
        <f>(G162+G182+G202+G223+G243+G264)/6</f>
        <v>32.195</v>
      </c>
      <c r="H267" s="123">
        <f>(H162+H182+H202+H223+H243+H264)/6</f>
        <v>134.04833333333332</v>
      </c>
      <c r="I267" s="123">
        <f>(I162+I182+I202+I223+I243+I264)/6</f>
        <v>947.52166666666653</v>
      </c>
      <c r="J267" s="124">
        <f>(J264+J243+J223+J202+J182+J162)/6</f>
        <v>0.34925</v>
      </c>
      <c r="K267" s="199"/>
      <c r="L267" s="199"/>
      <c r="M267" s="199"/>
      <c r="N267" s="199"/>
      <c r="O267" s="207"/>
      <c r="P267" s="207"/>
      <c r="Q267" s="199"/>
      <c r="R267" s="200"/>
      <c r="U267" s="197"/>
      <c r="V267" s="309" t="s">
        <v>367</v>
      </c>
      <c r="W267" s="310"/>
      <c r="X267" s="311"/>
      <c r="Y267" s="198"/>
      <c r="Z267" s="123">
        <f>(Z162+Z182+Z202+Z223+Z243+Z264)/6</f>
        <v>31.5</v>
      </c>
      <c r="AA267" s="123">
        <f>(AA162+AA182+AA202+AA223+AA243+AA264)/6</f>
        <v>32.198333333333338</v>
      </c>
      <c r="AB267" s="123">
        <f>(AB162+AB182+AB202+AB223+AB243+AB264)/6</f>
        <v>134.04999999999998</v>
      </c>
      <c r="AC267" s="123">
        <f>(AC162+AC182+AC202+AC223+AC243+AC264)/6</f>
        <v>948.625</v>
      </c>
      <c r="AD267" s="124">
        <v>0.34970000000000001</v>
      </c>
      <c r="AE267" s="199"/>
      <c r="AF267" s="199"/>
      <c r="AG267" s="199"/>
      <c r="AH267" s="199"/>
      <c r="AI267" s="207"/>
      <c r="AJ267" s="207"/>
      <c r="AK267" s="199"/>
      <c r="AL267" s="200"/>
    </row>
    <row r="268" spans="1:38" s="75" customFormat="1" ht="13.5" customHeight="1" thickBot="1" x14ac:dyDescent="0.3">
      <c r="A268" s="103"/>
      <c r="B268" s="234" t="s">
        <v>368</v>
      </c>
      <c r="C268" s="234"/>
      <c r="D268" s="234"/>
      <c r="E268" s="104"/>
      <c r="F268" s="105">
        <f>(F265+F244+F224+F203+F183+F163)/6</f>
        <v>54.006666666666668</v>
      </c>
      <c r="G268" s="105">
        <f t="shared" ref="G268:I268" si="98">(G265+G244+G224+G203+G183+G163)/6</f>
        <v>55.193333333333328</v>
      </c>
      <c r="H268" s="105">
        <f t="shared" si="98"/>
        <v>229.79999999999998</v>
      </c>
      <c r="I268" s="105">
        <f t="shared" si="98"/>
        <v>1627.2283333333332</v>
      </c>
      <c r="J268" s="106">
        <v>0.5998</v>
      </c>
      <c r="K268" s="105">
        <f>K163+K183+K203+K224+K244+K265</f>
        <v>12.14</v>
      </c>
      <c r="L268" s="105">
        <f t="shared" ref="L268:R268" si="99">L163+L183+L203+L224+L244+L265</f>
        <v>602.07999999999993</v>
      </c>
      <c r="M268" s="105">
        <f t="shared" si="99"/>
        <v>36.225999999999999</v>
      </c>
      <c r="N268" s="105">
        <f t="shared" si="99"/>
        <v>204.68099999999998</v>
      </c>
      <c r="O268" s="105">
        <f t="shared" si="99"/>
        <v>3325.62</v>
      </c>
      <c r="P268" s="105">
        <f t="shared" si="99"/>
        <v>5777.3899999999994</v>
      </c>
      <c r="Q268" s="105">
        <f t="shared" si="99"/>
        <v>1424.59</v>
      </c>
      <c r="R268" s="105">
        <f t="shared" si="99"/>
        <v>99.47199999999998</v>
      </c>
      <c r="U268" s="201"/>
      <c r="V268" s="323" t="s">
        <v>368</v>
      </c>
      <c r="W268" s="323"/>
      <c r="X268" s="323"/>
      <c r="Y268" s="202"/>
      <c r="Z268" s="203">
        <f>(Z265+Z244+Z224+Z203+Z183+Z163)/6</f>
        <v>54.00333333333333</v>
      </c>
      <c r="AA268" s="203">
        <f t="shared" ref="AA268:AC268" si="100">(AA265+AA244+AA224+AA203+AA183+AA163)/6</f>
        <v>55.196666666666665</v>
      </c>
      <c r="AB268" s="203">
        <f t="shared" si="100"/>
        <v>229.80166666666665</v>
      </c>
      <c r="AC268" s="203">
        <f t="shared" si="100"/>
        <v>1628.3316666666663</v>
      </c>
      <c r="AD268" s="204">
        <v>0.60019999999999996</v>
      </c>
      <c r="AE268" s="203">
        <f>AE163+AE183+AE203+AE224+AE244+AE265</f>
        <v>12.21</v>
      </c>
      <c r="AF268" s="203">
        <f t="shared" ref="AF268:AL268" si="101">AF163+AF183+AF203+AF224+AF244+AF265</f>
        <v>573.54999999999995</v>
      </c>
      <c r="AG268" s="203">
        <f t="shared" si="101"/>
        <v>36.225999999999999</v>
      </c>
      <c r="AH268" s="203">
        <f t="shared" si="101"/>
        <v>186.61099999999999</v>
      </c>
      <c r="AI268" s="203">
        <f t="shared" si="101"/>
        <v>3312.81</v>
      </c>
      <c r="AJ268" s="203">
        <f t="shared" si="101"/>
        <v>5761.53</v>
      </c>
      <c r="AK268" s="203">
        <f t="shared" si="101"/>
        <v>1410.49</v>
      </c>
      <c r="AL268" s="203">
        <f t="shared" si="101"/>
        <v>100.292</v>
      </c>
    </row>
    <row r="269" spans="1:38" s="75" customFormat="1" ht="13.5" customHeight="1" thickBot="1" x14ac:dyDescent="0.3">
      <c r="A269" s="103"/>
      <c r="B269" s="234" t="s">
        <v>369</v>
      </c>
      <c r="C269" s="234"/>
      <c r="D269" s="234"/>
      <c r="E269" s="103"/>
      <c r="F269" s="114">
        <v>0.13</v>
      </c>
      <c r="G269" s="115">
        <v>0.3</v>
      </c>
      <c r="H269" s="114">
        <v>0.56000000000000005</v>
      </c>
      <c r="I269" s="116"/>
      <c r="J269" s="117"/>
      <c r="K269" s="153"/>
      <c r="L269" s="155"/>
      <c r="M269" s="152"/>
      <c r="N269" s="155"/>
      <c r="O269" s="155"/>
      <c r="P269" s="152"/>
      <c r="Q269" s="155"/>
      <c r="R269" s="154"/>
      <c r="U269" s="201"/>
      <c r="V269" s="323" t="s">
        <v>369</v>
      </c>
      <c r="W269" s="323"/>
      <c r="X269" s="323"/>
      <c r="Y269" s="201"/>
      <c r="Z269" s="208">
        <v>0.13</v>
      </c>
      <c r="AA269" s="209">
        <v>0.3</v>
      </c>
      <c r="AB269" s="208">
        <v>0.56000000000000005</v>
      </c>
      <c r="AC269" s="210"/>
      <c r="AD269" s="211"/>
      <c r="AE269" s="212"/>
      <c r="AF269" s="213"/>
      <c r="AG269" s="212"/>
      <c r="AH269" s="213"/>
      <c r="AI269" s="212"/>
      <c r="AJ269" s="213"/>
      <c r="AK269" s="212"/>
      <c r="AL269" s="212"/>
    </row>
    <row r="270" spans="1:38" s="75" customFormat="1" ht="13.5" customHeight="1" x14ac:dyDescent="0.25">
      <c r="A270" s="255" t="s">
        <v>373</v>
      </c>
      <c r="B270" s="256"/>
      <c r="C270" s="256"/>
      <c r="D270" s="256"/>
      <c r="E270" s="256"/>
      <c r="F270" s="166">
        <f>(F268+F141)/2</f>
        <v>54.002499999999998</v>
      </c>
      <c r="G270" s="166">
        <f t="shared" ref="G270:I270" si="102">(G268+G141)/2</f>
        <v>55.195833333333326</v>
      </c>
      <c r="H270" s="166">
        <f t="shared" si="102"/>
        <v>229.79916666666665</v>
      </c>
      <c r="I270" s="166">
        <f t="shared" si="102"/>
        <v>1626.9233333333334</v>
      </c>
      <c r="J270" s="167">
        <v>0.59970000000000001</v>
      </c>
      <c r="K270" s="168"/>
      <c r="L270" s="168"/>
      <c r="M270" s="168"/>
      <c r="N270" s="168"/>
      <c r="O270" s="168"/>
      <c r="P270" s="168"/>
      <c r="Q270" s="168"/>
      <c r="R270" s="169"/>
      <c r="U270" s="318" t="s">
        <v>373</v>
      </c>
      <c r="V270" s="319"/>
      <c r="W270" s="319"/>
      <c r="X270" s="319"/>
      <c r="Y270" s="319"/>
      <c r="Z270" s="214">
        <f>(Z268+Z141)/2</f>
        <v>54.000833333333333</v>
      </c>
      <c r="AA270" s="214">
        <f t="shared" ref="AA270:AC270" si="103">(AA268+AA141)/2</f>
        <v>55.197500000000005</v>
      </c>
      <c r="AB270" s="214">
        <f t="shared" si="103"/>
        <v>229.79999999999998</v>
      </c>
      <c r="AC270" s="214">
        <f t="shared" si="103"/>
        <v>1627.498333333333</v>
      </c>
      <c r="AD270" s="215">
        <v>0.59989999999999999</v>
      </c>
      <c r="AE270" s="216"/>
      <c r="AF270" s="216"/>
      <c r="AG270" s="216"/>
      <c r="AH270" s="216"/>
      <c r="AI270" s="216"/>
      <c r="AJ270" s="216"/>
      <c r="AK270" s="216"/>
      <c r="AL270" s="217"/>
    </row>
    <row r="271" spans="1:38" ht="15.75" thickBot="1" x14ac:dyDescent="0.3">
      <c r="A271" s="315" t="s">
        <v>118</v>
      </c>
      <c r="B271" s="316"/>
      <c r="C271" s="316"/>
      <c r="D271" s="316"/>
      <c r="E271" s="317"/>
      <c r="F271" s="170">
        <v>1</v>
      </c>
      <c r="G271" s="171">
        <v>1</v>
      </c>
      <c r="H271" s="171">
        <v>4</v>
      </c>
      <c r="I271" s="172"/>
      <c r="J271" s="173"/>
      <c r="K271" s="172"/>
      <c r="L271" s="172"/>
      <c r="M271" s="172"/>
      <c r="N271" s="172"/>
      <c r="O271" s="174"/>
      <c r="P271" s="174"/>
      <c r="Q271" s="172"/>
      <c r="R271" s="175"/>
      <c r="S271" s="75"/>
      <c r="T271" s="75"/>
      <c r="U271" s="320" t="s">
        <v>118</v>
      </c>
      <c r="V271" s="321"/>
      <c r="W271" s="321"/>
      <c r="X271" s="321"/>
      <c r="Y271" s="322"/>
      <c r="Z271" s="218">
        <v>1</v>
      </c>
      <c r="AA271" s="219">
        <v>1</v>
      </c>
      <c r="AB271" s="219">
        <v>4</v>
      </c>
      <c r="AC271" s="220"/>
      <c r="AD271" s="221"/>
      <c r="AE271" s="220"/>
      <c r="AF271" s="220"/>
      <c r="AG271" s="220"/>
      <c r="AH271" s="220"/>
      <c r="AI271" s="222"/>
      <c r="AJ271" s="222"/>
      <c r="AK271" s="220"/>
      <c r="AL271" s="223"/>
    </row>
    <row r="272" spans="1:38" x14ac:dyDescent="0.25">
      <c r="A272" s="75" t="s">
        <v>125</v>
      </c>
      <c r="B272" s="75"/>
      <c r="C272" s="75" t="s">
        <v>126</v>
      </c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 t="s">
        <v>125</v>
      </c>
      <c r="V272" s="75"/>
      <c r="W272" s="75" t="s">
        <v>126</v>
      </c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</row>
    <row r="273" spans="1:38" x14ac:dyDescent="0.2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</row>
    <row r="274" spans="1:38" x14ac:dyDescent="0.25">
      <c r="A274" s="75" t="s">
        <v>127</v>
      </c>
      <c r="B274" s="147" t="s">
        <v>291</v>
      </c>
      <c r="C274" s="75" t="s">
        <v>128</v>
      </c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 t="s">
        <v>127</v>
      </c>
      <c r="V274" s="147" t="s">
        <v>291</v>
      </c>
      <c r="W274" s="75" t="s">
        <v>128</v>
      </c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</row>
    <row r="275" spans="1:38" x14ac:dyDescent="0.25">
      <c r="A275" s="75"/>
      <c r="B275" s="147"/>
      <c r="C275" s="75" t="s">
        <v>129</v>
      </c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147"/>
      <c r="W275" s="75" t="s">
        <v>129</v>
      </c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</row>
    <row r="276" spans="1:38" x14ac:dyDescent="0.25">
      <c r="A276" s="75"/>
      <c r="B276" s="147" t="s">
        <v>292</v>
      </c>
      <c r="C276" s="224" t="s">
        <v>131</v>
      </c>
      <c r="D276" s="224"/>
      <c r="E276" s="224"/>
      <c r="F276" s="224"/>
      <c r="G276" s="224"/>
      <c r="H276" s="224"/>
      <c r="I276" s="224"/>
      <c r="J276" s="224"/>
      <c r="K276" s="224"/>
      <c r="L276" s="224"/>
      <c r="M276" s="75"/>
      <c r="N276" s="75"/>
      <c r="O276" s="75"/>
      <c r="P276" s="75"/>
      <c r="Q276" s="75"/>
      <c r="R276" s="75"/>
      <c r="S276" s="75"/>
      <c r="T276" s="75"/>
      <c r="U276" s="75"/>
      <c r="V276" s="147" t="s">
        <v>292</v>
      </c>
      <c r="W276" s="224" t="s">
        <v>131</v>
      </c>
      <c r="X276" s="224"/>
      <c r="Y276" s="224"/>
      <c r="Z276" s="224"/>
      <c r="AA276" s="224"/>
      <c r="AB276" s="224"/>
      <c r="AC276" s="224"/>
      <c r="AD276" s="224"/>
      <c r="AE276" s="224"/>
      <c r="AF276" s="224"/>
      <c r="AG276" s="75"/>
      <c r="AH276" s="75"/>
      <c r="AI276" s="75"/>
      <c r="AJ276" s="75"/>
      <c r="AK276" s="75"/>
      <c r="AL276" s="75"/>
    </row>
    <row r="277" spans="1:38" x14ac:dyDescent="0.25">
      <c r="A277" s="75"/>
      <c r="B277" s="147" t="s">
        <v>293</v>
      </c>
      <c r="C277" s="224" t="s">
        <v>132</v>
      </c>
      <c r="D277" s="224"/>
      <c r="E277" s="224"/>
      <c r="F277" s="224"/>
      <c r="G277" s="224"/>
      <c r="H277" s="224"/>
      <c r="I277" s="224"/>
      <c r="J277" s="224"/>
      <c r="K277" s="224"/>
      <c r="L277" s="224"/>
      <c r="M277" s="75"/>
      <c r="N277" s="75"/>
      <c r="O277" s="75"/>
      <c r="P277" s="75"/>
      <c r="Q277" s="75"/>
      <c r="R277" s="75"/>
      <c r="S277" s="75"/>
      <c r="T277" s="75"/>
      <c r="U277" s="75"/>
      <c r="V277" s="147" t="s">
        <v>293</v>
      </c>
      <c r="W277" s="224" t="s">
        <v>132</v>
      </c>
      <c r="X277" s="224"/>
      <c r="Y277" s="224"/>
      <c r="Z277" s="224"/>
      <c r="AA277" s="224"/>
      <c r="AB277" s="224"/>
      <c r="AC277" s="224"/>
      <c r="AD277" s="224"/>
      <c r="AE277" s="224"/>
      <c r="AF277" s="224"/>
      <c r="AG277" s="75"/>
      <c r="AH277" s="75"/>
      <c r="AI277" s="75"/>
      <c r="AJ277" s="75"/>
      <c r="AK277" s="75"/>
      <c r="AL277" s="75"/>
    </row>
    <row r="278" spans="1:38" x14ac:dyDescent="0.25">
      <c r="A278" s="75"/>
      <c r="B278" s="147"/>
      <c r="C278" s="236" t="s">
        <v>133</v>
      </c>
      <c r="D278" s="236"/>
      <c r="E278" s="236"/>
      <c r="F278" s="236"/>
      <c r="G278" s="236"/>
      <c r="H278" s="236"/>
      <c r="I278" s="236"/>
      <c r="J278" s="236"/>
      <c r="K278" s="236"/>
      <c r="L278" s="236"/>
      <c r="M278" s="75"/>
      <c r="N278" s="75"/>
      <c r="O278" s="75"/>
      <c r="P278" s="75"/>
      <c r="Q278" s="75"/>
      <c r="R278" s="75"/>
      <c r="S278" s="75"/>
      <c r="T278" s="75"/>
      <c r="U278" s="75"/>
      <c r="V278" s="147"/>
      <c r="W278" s="224" t="s">
        <v>133</v>
      </c>
      <c r="X278" s="224"/>
      <c r="Y278" s="224"/>
      <c r="Z278" s="224"/>
      <c r="AA278" s="224"/>
      <c r="AB278" s="224"/>
      <c r="AC278" s="224"/>
      <c r="AD278" s="224"/>
      <c r="AE278" s="224"/>
      <c r="AF278" s="224"/>
      <c r="AG278" s="75"/>
      <c r="AH278" s="75"/>
      <c r="AI278" s="75"/>
      <c r="AJ278" s="75"/>
      <c r="AK278" s="75"/>
      <c r="AL278" s="75"/>
    </row>
    <row r="279" spans="1:38" x14ac:dyDescent="0.25">
      <c r="A279" s="75"/>
      <c r="B279" s="75"/>
      <c r="C279" s="236"/>
      <c r="D279" s="236"/>
      <c r="E279" s="236"/>
      <c r="F279" s="236"/>
      <c r="G279" s="236"/>
      <c r="H279" s="236"/>
      <c r="I279" s="236"/>
      <c r="J279" s="236"/>
      <c r="K279" s="236"/>
      <c r="L279" s="236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236"/>
      <c r="X279" s="236"/>
      <c r="Y279" s="236"/>
      <c r="Z279" s="236"/>
      <c r="AA279" s="236"/>
      <c r="AB279" s="236"/>
      <c r="AC279" s="236"/>
      <c r="AD279" s="236"/>
      <c r="AE279" s="236"/>
      <c r="AF279" s="236"/>
      <c r="AG279" s="75"/>
      <c r="AH279" s="75"/>
      <c r="AI279" s="75"/>
      <c r="AJ279" s="75"/>
      <c r="AK279" s="75"/>
      <c r="AL279" s="75"/>
    </row>
    <row r="280" spans="1:38" x14ac:dyDescent="0.2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</row>
    <row r="281" spans="1:38" x14ac:dyDescent="0.2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</row>
    <row r="282" spans="1:38" x14ac:dyDescent="0.2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</row>
    <row r="283" spans="1:38" x14ac:dyDescent="0.25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</row>
    <row r="284" spans="1:38" x14ac:dyDescent="0.25">
      <c r="A284" s="75"/>
      <c r="B284" s="75" t="s">
        <v>130</v>
      </c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 t="s">
        <v>130</v>
      </c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</row>
  </sheetData>
  <mergeCells count="723">
    <mergeCell ref="W279:AF279"/>
    <mergeCell ref="B139:D139"/>
    <mergeCell ref="B140:D140"/>
    <mergeCell ref="AE248:AH248"/>
    <mergeCell ref="V246:W246"/>
    <mergeCell ref="U247:V247"/>
    <mergeCell ref="AC247:AD247"/>
    <mergeCell ref="U248:U249"/>
    <mergeCell ref="V236:X236"/>
    <mergeCell ref="V237:X237"/>
    <mergeCell ref="V238:X238"/>
    <mergeCell ref="V240:X240"/>
    <mergeCell ref="V241:X241"/>
    <mergeCell ref="V242:X242"/>
    <mergeCell ref="V243:X243"/>
    <mergeCell ref="V244:X244"/>
    <mergeCell ref="AE227:AH227"/>
    <mergeCell ref="V265:X265"/>
    <mergeCell ref="V257:X257"/>
    <mergeCell ref="AC256:AD256"/>
    <mergeCell ref="V248:X249"/>
    <mergeCell ref="Y248:Y249"/>
    <mergeCell ref="Z248:AB248"/>
    <mergeCell ref="AC248:AC249"/>
    <mergeCell ref="A271:E271"/>
    <mergeCell ref="U270:Y270"/>
    <mergeCell ref="U271:Y271"/>
    <mergeCell ref="V268:X268"/>
    <mergeCell ref="V269:X269"/>
    <mergeCell ref="V258:X258"/>
    <mergeCell ref="V259:X259"/>
    <mergeCell ref="V260:X260"/>
    <mergeCell ref="V261:X261"/>
    <mergeCell ref="V262:X262"/>
    <mergeCell ref="V263:X263"/>
    <mergeCell ref="V264:X264"/>
    <mergeCell ref="V266:X266"/>
    <mergeCell ref="B267:D267"/>
    <mergeCell ref="V267:X267"/>
    <mergeCell ref="B258:D258"/>
    <mergeCell ref="AI248:AL248"/>
    <mergeCell ref="V250:X250"/>
    <mergeCell ref="V251:X251"/>
    <mergeCell ref="V252:X252"/>
    <mergeCell ref="V253:X253"/>
    <mergeCell ref="V254:X254"/>
    <mergeCell ref="V255:X255"/>
    <mergeCell ref="V256:X256"/>
    <mergeCell ref="AC226:AD226"/>
    <mergeCell ref="AI227:AL227"/>
    <mergeCell ref="V229:X229"/>
    <mergeCell ref="V230:X230"/>
    <mergeCell ref="V231:X231"/>
    <mergeCell ref="V232:X232"/>
    <mergeCell ref="V233:X233"/>
    <mergeCell ref="V234:X234"/>
    <mergeCell ref="V235:X235"/>
    <mergeCell ref="AC235:AD235"/>
    <mergeCell ref="AD248:AD249"/>
    <mergeCell ref="U227:U228"/>
    <mergeCell ref="V227:X228"/>
    <mergeCell ref="Y227:Y228"/>
    <mergeCell ref="Z227:AB227"/>
    <mergeCell ref="AC227:AC228"/>
    <mergeCell ref="AD227:AD228"/>
    <mergeCell ref="V239:X239"/>
    <mergeCell ref="V216:X216"/>
    <mergeCell ref="V217:X217"/>
    <mergeCell ref="V218:X218"/>
    <mergeCell ref="V220:X220"/>
    <mergeCell ref="V221:X221"/>
    <mergeCell ref="V222:X222"/>
    <mergeCell ref="V223:X223"/>
    <mergeCell ref="V224:X224"/>
    <mergeCell ref="V225:W225"/>
    <mergeCell ref="V219:X219"/>
    <mergeCell ref="U226:V226"/>
    <mergeCell ref="AI207:AL207"/>
    <mergeCell ref="V209:X209"/>
    <mergeCell ref="V210:X210"/>
    <mergeCell ref="V211:X211"/>
    <mergeCell ref="V212:X212"/>
    <mergeCell ref="V213:X213"/>
    <mergeCell ref="V214:X214"/>
    <mergeCell ref="V215:X215"/>
    <mergeCell ref="AC215:AD215"/>
    <mergeCell ref="U206:V206"/>
    <mergeCell ref="AC206:AD206"/>
    <mergeCell ref="U207:U208"/>
    <mergeCell ref="V207:X208"/>
    <mergeCell ref="Y207:Y208"/>
    <mergeCell ref="Z207:AB207"/>
    <mergeCell ref="AC207:AC208"/>
    <mergeCell ref="AD207:AD208"/>
    <mergeCell ref="AE207:AH207"/>
    <mergeCell ref="V195:X195"/>
    <mergeCell ref="V196:X196"/>
    <mergeCell ref="V197:X197"/>
    <mergeCell ref="V198:X198"/>
    <mergeCell ref="V200:X200"/>
    <mergeCell ref="V201:X201"/>
    <mergeCell ref="V202:X202"/>
    <mergeCell ref="V203:X203"/>
    <mergeCell ref="V205:W205"/>
    <mergeCell ref="AI186:AL186"/>
    <mergeCell ref="V188:X188"/>
    <mergeCell ref="V189:X189"/>
    <mergeCell ref="V190:X190"/>
    <mergeCell ref="V191:X191"/>
    <mergeCell ref="V192:X192"/>
    <mergeCell ref="V193:X193"/>
    <mergeCell ref="V194:X194"/>
    <mergeCell ref="AC194:AD194"/>
    <mergeCell ref="U185:V185"/>
    <mergeCell ref="AC185:AD185"/>
    <mergeCell ref="U186:U187"/>
    <mergeCell ref="V186:X187"/>
    <mergeCell ref="Y186:Y187"/>
    <mergeCell ref="Z186:AB186"/>
    <mergeCell ref="AC186:AC187"/>
    <mergeCell ref="AD186:AD187"/>
    <mergeCell ref="AE186:AH186"/>
    <mergeCell ref="V175:X175"/>
    <mergeCell ref="V176:X176"/>
    <mergeCell ref="V177:X177"/>
    <mergeCell ref="V178:X178"/>
    <mergeCell ref="V180:X180"/>
    <mergeCell ref="V181:X181"/>
    <mergeCell ref="V182:X182"/>
    <mergeCell ref="V183:X183"/>
    <mergeCell ref="V184:W184"/>
    <mergeCell ref="AE166:AH166"/>
    <mergeCell ref="AI166:AL166"/>
    <mergeCell ref="V168:X168"/>
    <mergeCell ref="V169:X169"/>
    <mergeCell ref="V170:X170"/>
    <mergeCell ref="V171:X171"/>
    <mergeCell ref="V172:X172"/>
    <mergeCell ref="V173:X173"/>
    <mergeCell ref="V174:X174"/>
    <mergeCell ref="AC174:AD174"/>
    <mergeCell ref="V164:W164"/>
    <mergeCell ref="U165:V165"/>
    <mergeCell ref="AC165:AD165"/>
    <mergeCell ref="U166:U167"/>
    <mergeCell ref="V166:X167"/>
    <mergeCell ref="Y166:Y167"/>
    <mergeCell ref="Z166:AB166"/>
    <mergeCell ref="AC166:AC167"/>
    <mergeCell ref="AD166:AD167"/>
    <mergeCell ref="V155:X155"/>
    <mergeCell ref="V156:X156"/>
    <mergeCell ref="V157:X157"/>
    <mergeCell ref="V158:X158"/>
    <mergeCell ref="V159:X159"/>
    <mergeCell ref="V160:X160"/>
    <mergeCell ref="V161:X161"/>
    <mergeCell ref="V162:X162"/>
    <mergeCell ref="V163:X163"/>
    <mergeCell ref="AI145:AL145"/>
    <mergeCell ref="V147:X147"/>
    <mergeCell ref="V148:X148"/>
    <mergeCell ref="V149:X149"/>
    <mergeCell ref="V150:X150"/>
    <mergeCell ref="V151:X151"/>
    <mergeCell ref="V152:X152"/>
    <mergeCell ref="V153:X153"/>
    <mergeCell ref="V154:X154"/>
    <mergeCell ref="AC154:AD154"/>
    <mergeCell ref="U144:V144"/>
    <mergeCell ref="AC144:AD144"/>
    <mergeCell ref="U145:U146"/>
    <mergeCell ref="V145:X146"/>
    <mergeCell ref="Y145:Y146"/>
    <mergeCell ref="Z145:AB145"/>
    <mergeCell ref="AC145:AC146"/>
    <mergeCell ref="AD145:AD146"/>
    <mergeCell ref="AE145:AH145"/>
    <mergeCell ref="V131:X131"/>
    <mergeCell ref="V132:X132"/>
    <mergeCell ref="V133:X133"/>
    <mergeCell ref="V134:X134"/>
    <mergeCell ref="V135:X135"/>
    <mergeCell ref="V136:X136"/>
    <mergeCell ref="V137:X137"/>
    <mergeCell ref="V138:X138"/>
    <mergeCell ref="V143:W143"/>
    <mergeCell ref="V139:X139"/>
    <mergeCell ref="V140:X140"/>
    <mergeCell ref="V141:X141"/>
    <mergeCell ref="V142:X142"/>
    <mergeCell ref="V123:X123"/>
    <mergeCell ref="V124:X124"/>
    <mergeCell ref="V125:X125"/>
    <mergeCell ref="V126:X126"/>
    <mergeCell ref="V127:X127"/>
    <mergeCell ref="V128:X128"/>
    <mergeCell ref="V129:X129"/>
    <mergeCell ref="V130:X130"/>
    <mergeCell ref="AC130:AD130"/>
    <mergeCell ref="AC120:AD120"/>
    <mergeCell ref="U121:U122"/>
    <mergeCell ref="V121:X122"/>
    <mergeCell ref="Y121:Y122"/>
    <mergeCell ref="Z121:AB121"/>
    <mergeCell ref="AC121:AC122"/>
    <mergeCell ref="AD121:AD122"/>
    <mergeCell ref="AE121:AH121"/>
    <mergeCell ref="AI121:AL121"/>
    <mergeCell ref="V110:X110"/>
    <mergeCell ref="V111:X111"/>
    <mergeCell ref="V112:X112"/>
    <mergeCell ref="V115:X115"/>
    <mergeCell ref="V116:X116"/>
    <mergeCell ref="V117:X117"/>
    <mergeCell ref="V118:X118"/>
    <mergeCell ref="V119:W119"/>
    <mergeCell ref="U120:V120"/>
    <mergeCell ref="V114:X114"/>
    <mergeCell ref="AI101:AL101"/>
    <mergeCell ref="V103:X103"/>
    <mergeCell ref="V104:X104"/>
    <mergeCell ref="V105:X105"/>
    <mergeCell ref="V106:X106"/>
    <mergeCell ref="V107:X107"/>
    <mergeCell ref="V108:X108"/>
    <mergeCell ref="V109:X109"/>
    <mergeCell ref="AC109:AD109"/>
    <mergeCell ref="U100:V100"/>
    <mergeCell ref="AC100:AD100"/>
    <mergeCell ref="U101:U102"/>
    <mergeCell ref="V101:X102"/>
    <mergeCell ref="Y101:Y102"/>
    <mergeCell ref="Z101:AB101"/>
    <mergeCell ref="AC101:AC102"/>
    <mergeCell ref="AD101:AD102"/>
    <mergeCell ref="AE101:AH101"/>
    <mergeCell ref="V90:X90"/>
    <mergeCell ref="V91:X91"/>
    <mergeCell ref="V92:X92"/>
    <mergeCell ref="V94:X94"/>
    <mergeCell ref="V95:X95"/>
    <mergeCell ref="V96:X96"/>
    <mergeCell ref="V97:X97"/>
    <mergeCell ref="V98:X98"/>
    <mergeCell ref="V99:W99"/>
    <mergeCell ref="V93:X93"/>
    <mergeCell ref="AI81:AL81"/>
    <mergeCell ref="V83:X83"/>
    <mergeCell ref="V84:X84"/>
    <mergeCell ref="V85:X85"/>
    <mergeCell ref="V86:X86"/>
    <mergeCell ref="V87:X87"/>
    <mergeCell ref="V88:X88"/>
    <mergeCell ref="V89:X89"/>
    <mergeCell ref="AC89:AD89"/>
    <mergeCell ref="U80:V80"/>
    <mergeCell ref="AC80:AD80"/>
    <mergeCell ref="U81:U82"/>
    <mergeCell ref="V81:X82"/>
    <mergeCell ref="Y81:Y82"/>
    <mergeCell ref="Z81:AB81"/>
    <mergeCell ref="AC81:AC82"/>
    <mergeCell ref="AD81:AD82"/>
    <mergeCell ref="AE81:AH81"/>
    <mergeCell ref="V69:X69"/>
    <mergeCell ref="V70:X70"/>
    <mergeCell ref="V71:X71"/>
    <mergeCell ref="V72:X72"/>
    <mergeCell ref="V73:X73"/>
    <mergeCell ref="V74:X74"/>
    <mergeCell ref="V75:X75"/>
    <mergeCell ref="V76:X76"/>
    <mergeCell ref="V79:W79"/>
    <mergeCell ref="AE60:AH60"/>
    <mergeCell ref="AI60:AL60"/>
    <mergeCell ref="V62:X62"/>
    <mergeCell ref="V63:X63"/>
    <mergeCell ref="V64:X64"/>
    <mergeCell ref="V65:X65"/>
    <mergeCell ref="V66:X66"/>
    <mergeCell ref="V67:X67"/>
    <mergeCell ref="V68:X68"/>
    <mergeCell ref="AC68:AD68"/>
    <mergeCell ref="V58:W58"/>
    <mergeCell ref="U59:V59"/>
    <mergeCell ref="AC59:AD59"/>
    <mergeCell ref="U60:U61"/>
    <mergeCell ref="V60:X61"/>
    <mergeCell ref="Y60:Y61"/>
    <mergeCell ref="Z60:AB60"/>
    <mergeCell ref="AC60:AC61"/>
    <mergeCell ref="AD60:AD61"/>
    <mergeCell ref="V49:X49"/>
    <mergeCell ref="V50:X50"/>
    <mergeCell ref="V51:X51"/>
    <mergeCell ref="V52:X52"/>
    <mergeCell ref="V53:X53"/>
    <mergeCell ref="V54:X54"/>
    <mergeCell ref="V55:X55"/>
    <mergeCell ref="V56:X56"/>
    <mergeCell ref="V57:X57"/>
    <mergeCell ref="AI40:AL40"/>
    <mergeCell ref="V42:X42"/>
    <mergeCell ref="V43:X43"/>
    <mergeCell ref="V44:X44"/>
    <mergeCell ref="V45:X45"/>
    <mergeCell ref="V46:X46"/>
    <mergeCell ref="V47:X47"/>
    <mergeCell ref="V48:X48"/>
    <mergeCell ref="AC48:AD48"/>
    <mergeCell ref="U39:V39"/>
    <mergeCell ref="AC39:AD39"/>
    <mergeCell ref="U40:U41"/>
    <mergeCell ref="V40:X41"/>
    <mergeCell ref="Y40:Y41"/>
    <mergeCell ref="Z40:AB40"/>
    <mergeCell ref="AC40:AC41"/>
    <mergeCell ref="AD40:AD41"/>
    <mergeCell ref="AE40:AH40"/>
    <mergeCell ref="V29:X29"/>
    <mergeCell ref="V30:X30"/>
    <mergeCell ref="V31:X31"/>
    <mergeCell ref="V32:X32"/>
    <mergeCell ref="V34:X34"/>
    <mergeCell ref="V35:X35"/>
    <mergeCell ref="V36:X36"/>
    <mergeCell ref="V37:X37"/>
    <mergeCell ref="V38:W38"/>
    <mergeCell ref="AE20:AH20"/>
    <mergeCell ref="AI20:AL20"/>
    <mergeCell ref="V22:X22"/>
    <mergeCell ref="V23:X23"/>
    <mergeCell ref="V24:X24"/>
    <mergeCell ref="V25:X25"/>
    <mergeCell ref="V26:X26"/>
    <mergeCell ref="V27:X27"/>
    <mergeCell ref="V28:X28"/>
    <mergeCell ref="AC28:AD28"/>
    <mergeCell ref="V18:W18"/>
    <mergeCell ref="U19:V19"/>
    <mergeCell ref="AC19:AD19"/>
    <mergeCell ref="U20:U21"/>
    <mergeCell ref="V20:X21"/>
    <mergeCell ref="Y20:Y21"/>
    <mergeCell ref="Z20:AB20"/>
    <mergeCell ref="AC20:AC21"/>
    <mergeCell ref="AD20:AD21"/>
    <mergeCell ref="V9:Z9"/>
    <mergeCell ref="AG9:AL9"/>
    <mergeCell ref="V10:AA10"/>
    <mergeCell ref="AG10:AL10"/>
    <mergeCell ref="W12:AJ12"/>
    <mergeCell ref="W13:AJ13"/>
    <mergeCell ref="U15:X15"/>
    <mergeCell ref="U16:X16"/>
    <mergeCell ref="U17:X17"/>
    <mergeCell ref="W1:AJ1"/>
    <mergeCell ref="W2:AJ2"/>
    <mergeCell ref="V3:AJ3"/>
    <mergeCell ref="V4:AJ4"/>
    <mergeCell ref="V6:Z6"/>
    <mergeCell ref="AG6:AK6"/>
    <mergeCell ref="V7:Z7"/>
    <mergeCell ref="AG7:AK7"/>
    <mergeCell ref="V8:Z8"/>
    <mergeCell ref="B18:C18"/>
    <mergeCell ref="B26:D26"/>
    <mergeCell ref="B27:D27"/>
    <mergeCell ref="B28:D28"/>
    <mergeCell ref="I28:J28"/>
    <mergeCell ref="B29:D29"/>
    <mergeCell ref="A19:B19"/>
    <mergeCell ref="I19:J19"/>
    <mergeCell ref="A20:A21"/>
    <mergeCell ref="B20:D21"/>
    <mergeCell ref="E20:E21"/>
    <mergeCell ref="F20:H20"/>
    <mergeCell ref="I20:I21"/>
    <mergeCell ref="J20:J21"/>
    <mergeCell ref="C1:P1"/>
    <mergeCell ref="C2:P2"/>
    <mergeCell ref="B3:P3"/>
    <mergeCell ref="B4:P4"/>
    <mergeCell ref="B6:F6"/>
    <mergeCell ref="M6:Q6"/>
    <mergeCell ref="A15:D15"/>
    <mergeCell ref="A16:D16"/>
    <mergeCell ref="A17:D17"/>
    <mergeCell ref="C12:P12"/>
    <mergeCell ref="C13:P13"/>
    <mergeCell ref="B7:F7"/>
    <mergeCell ref="M7:Q7"/>
    <mergeCell ref="B8:F8"/>
    <mergeCell ref="B9:F9"/>
    <mergeCell ref="M9:R9"/>
    <mergeCell ref="B10:G10"/>
    <mergeCell ref="M10:R10"/>
    <mergeCell ref="B30:D30"/>
    <mergeCell ref="K20:N20"/>
    <mergeCell ref="O20:R20"/>
    <mergeCell ref="B22:D22"/>
    <mergeCell ref="B23:D23"/>
    <mergeCell ref="B24:D24"/>
    <mergeCell ref="B25:D25"/>
    <mergeCell ref="A39:B39"/>
    <mergeCell ref="I39:J39"/>
    <mergeCell ref="B31:D31"/>
    <mergeCell ref="A40:A41"/>
    <mergeCell ref="B40:D41"/>
    <mergeCell ref="E40:E41"/>
    <mergeCell ref="F40:H40"/>
    <mergeCell ref="I40:I41"/>
    <mergeCell ref="J40:J41"/>
    <mergeCell ref="B32:D32"/>
    <mergeCell ref="B34:D34"/>
    <mergeCell ref="B35:D35"/>
    <mergeCell ref="B36:D36"/>
    <mergeCell ref="B37:D37"/>
    <mergeCell ref="B38:C38"/>
    <mergeCell ref="I48:J48"/>
    <mergeCell ref="B49:D49"/>
    <mergeCell ref="B50:D50"/>
    <mergeCell ref="K40:N40"/>
    <mergeCell ref="O40:R40"/>
    <mergeCell ref="B42:D42"/>
    <mergeCell ref="B43:D43"/>
    <mergeCell ref="B44:D44"/>
    <mergeCell ref="B45:D45"/>
    <mergeCell ref="B51:D51"/>
    <mergeCell ref="B52:D52"/>
    <mergeCell ref="B53:D53"/>
    <mergeCell ref="B54:D54"/>
    <mergeCell ref="B55:D55"/>
    <mergeCell ref="B56:D56"/>
    <mergeCell ref="B46:D46"/>
    <mergeCell ref="B47:D47"/>
    <mergeCell ref="B48:D48"/>
    <mergeCell ref="B57:D57"/>
    <mergeCell ref="B58:C58"/>
    <mergeCell ref="A59:B59"/>
    <mergeCell ref="I59:J59"/>
    <mergeCell ref="A60:A61"/>
    <mergeCell ref="B60:D61"/>
    <mergeCell ref="E60:E61"/>
    <mergeCell ref="F60:H60"/>
    <mergeCell ref="I60:I61"/>
    <mergeCell ref="J60:J61"/>
    <mergeCell ref="I68:J68"/>
    <mergeCell ref="B69:D69"/>
    <mergeCell ref="B70:D70"/>
    <mergeCell ref="K60:N60"/>
    <mergeCell ref="O60:R60"/>
    <mergeCell ref="B62:D62"/>
    <mergeCell ref="B63:D63"/>
    <mergeCell ref="B64:D64"/>
    <mergeCell ref="B65:D65"/>
    <mergeCell ref="B71:D71"/>
    <mergeCell ref="B72:D72"/>
    <mergeCell ref="B73:D73"/>
    <mergeCell ref="B74:D74"/>
    <mergeCell ref="B75:D75"/>
    <mergeCell ref="B76:D76"/>
    <mergeCell ref="B66:D66"/>
    <mergeCell ref="B67:D67"/>
    <mergeCell ref="B68:D68"/>
    <mergeCell ref="B79:C79"/>
    <mergeCell ref="A80:B80"/>
    <mergeCell ref="I80:J80"/>
    <mergeCell ref="A81:A82"/>
    <mergeCell ref="B81:D82"/>
    <mergeCell ref="E81:E82"/>
    <mergeCell ref="F81:H81"/>
    <mergeCell ref="I81:I82"/>
    <mergeCell ref="J81:J82"/>
    <mergeCell ref="I89:J89"/>
    <mergeCell ref="B90:D90"/>
    <mergeCell ref="B91:D91"/>
    <mergeCell ref="K81:N81"/>
    <mergeCell ref="O81:R81"/>
    <mergeCell ref="B83:D83"/>
    <mergeCell ref="B84:D84"/>
    <mergeCell ref="B85:D85"/>
    <mergeCell ref="B86:D86"/>
    <mergeCell ref="B92:D92"/>
    <mergeCell ref="B94:D94"/>
    <mergeCell ref="B95:D95"/>
    <mergeCell ref="B96:D96"/>
    <mergeCell ref="B97:D97"/>
    <mergeCell ref="B98:D98"/>
    <mergeCell ref="B87:D87"/>
    <mergeCell ref="B88:D88"/>
    <mergeCell ref="B89:D89"/>
    <mergeCell ref="B93:D93"/>
    <mergeCell ref="B99:C99"/>
    <mergeCell ref="A100:B100"/>
    <mergeCell ref="I100:J100"/>
    <mergeCell ref="A101:A102"/>
    <mergeCell ref="B101:D102"/>
    <mergeCell ref="E101:E102"/>
    <mergeCell ref="F101:H101"/>
    <mergeCell ref="I101:I102"/>
    <mergeCell ref="J101:J102"/>
    <mergeCell ref="B107:D107"/>
    <mergeCell ref="B108:D108"/>
    <mergeCell ref="B109:D109"/>
    <mergeCell ref="I109:J109"/>
    <mergeCell ref="B110:D110"/>
    <mergeCell ref="B111:D111"/>
    <mergeCell ref="K101:N101"/>
    <mergeCell ref="O101:R101"/>
    <mergeCell ref="B103:D103"/>
    <mergeCell ref="B104:D104"/>
    <mergeCell ref="B105:D105"/>
    <mergeCell ref="B106:D106"/>
    <mergeCell ref="A120:B120"/>
    <mergeCell ref="I120:J120"/>
    <mergeCell ref="A121:A122"/>
    <mergeCell ref="B121:D122"/>
    <mergeCell ref="E121:E122"/>
    <mergeCell ref="F121:H121"/>
    <mergeCell ref="I121:I122"/>
    <mergeCell ref="J121:J122"/>
    <mergeCell ref="B112:D112"/>
    <mergeCell ref="B115:D115"/>
    <mergeCell ref="B116:D116"/>
    <mergeCell ref="B117:D117"/>
    <mergeCell ref="B118:D118"/>
    <mergeCell ref="B119:C119"/>
    <mergeCell ref="B114:D114"/>
    <mergeCell ref="I130:J130"/>
    <mergeCell ref="B131:D131"/>
    <mergeCell ref="B132:D132"/>
    <mergeCell ref="K121:N121"/>
    <mergeCell ref="O121:R121"/>
    <mergeCell ref="B123:D123"/>
    <mergeCell ref="B124:D124"/>
    <mergeCell ref="B125:D125"/>
    <mergeCell ref="B126:D126"/>
    <mergeCell ref="B128:D128"/>
    <mergeCell ref="B133:D133"/>
    <mergeCell ref="B134:D134"/>
    <mergeCell ref="B135:D135"/>
    <mergeCell ref="B136:D136"/>
    <mergeCell ref="B137:D137"/>
    <mergeCell ref="B138:D138"/>
    <mergeCell ref="B127:D127"/>
    <mergeCell ref="B129:D129"/>
    <mergeCell ref="B130:D130"/>
    <mergeCell ref="B143:C143"/>
    <mergeCell ref="A144:B144"/>
    <mergeCell ref="I144:J144"/>
    <mergeCell ref="A145:A146"/>
    <mergeCell ref="B145:D146"/>
    <mergeCell ref="E145:E146"/>
    <mergeCell ref="F145:H145"/>
    <mergeCell ref="I145:I146"/>
    <mergeCell ref="J145:J146"/>
    <mergeCell ref="I154:J154"/>
    <mergeCell ref="B155:D155"/>
    <mergeCell ref="B156:D156"/>
    <mergeCell ref="K145:N145"/>
    <mergeCell ref="O145:R145"/>
    <mergeCell ref="B147:D147"/>
    <mergeCell ref="B148:D148"/>
    <mergeCell ref="B149:D149"/>
    <mergeCell ref="B150:D150"/>
    <mergeCell ref="B152:D152"/>
    <mergeCell ref="B158:D158"/>
    <mergeCell ref="B159:D159"/>
    <mergeCell ref="B160:D160"/>
    <mergeCell ref="B161:D161"/>
    <mergeCell ref="B162:D162"/>
    <mergeCell ref="B163:D163"/>
    <mergeCell ref="B151:D151"/>
    <mergeCell ref="B153:D153"/>
    <mergeCell ref="B154:D154"/>
    <mergeCell ref="B157:D157"/>
    <mergeCell ref="K166:N166"/>
    <mergeCell ref="O166:R166"/>
    <mergeCell ref="B168:D168"/>
    <mergeCell ref="B169:D169"/>
    <mergeCell ref="B170:D170"/>
    <mergeCell ref="B171:D171"/>
    <mergeCell ref="B172:D172"/>
    <mergeCell ref="B164:C164"/>
    <mergeCell ref="A165:B165"/>
    <mergeCell ref="I165:J165"/>
    <mergeCell ref="A166:A167"/>
    <mergeCell ref="B166:D167"/>
    <mergeCell ref="E166:E167"/>
    <mergeCell ref="F166:H166"/>
    <mergeCell ref="I166:I167"/>
    <mergeCell ref="J166:J167"/>
    <mergeCell ref="B180:D180"/>
    <mergeCell ref="B181:D181"/>
    <mergeCell ref="B182:D182"/>
    <mergeCell ref="B183:D183"/>
    <mergeCell ref="B184:C184"/>
    <mergeCell ref="A185:B185"/>
    <mergeCell ref="B173:D173"/>
    <mergeCell ref="B174:D174"/>
    <mergeCell ref="I174:J174"/>
    <mergeCell ref="B175:D175"/>
    <mergeCell ref="B176:D176"/>
    <mergeCell ref="B177:D177"/>
    <mergeCell ref="B178:D178"/>
    <mergeCell ref="K186:N186"/>
    <mergeCell ref="O186:R186"/>
    <mergeCell ref="B188:D188"/>
    <mergeCell ref="B189:D189"/>
    <mergeCell ref="B190:D190"/>
    <mergeCell ref="B191:D191"/>
    <mergeCell ref="I185:J185"/>
    <mergeCell ref="A186:A187"/>
    <mergeCell ref="B186:D187"/>
    <mergeCell ref="E186:E187"/>
    <mergeCell ref="F186:H186"/>
    <mergeCell ref="I186:I187"/>
    <mergeCell ref="J186:J187"/>
    <mergeCell ref="B197:D197"/>
    <mergeCell ref="B198:D198"/>
    <mergeCell ref="B200:D200"/>
    <mergeCell ref="B201:D201"/>
    <mergeCell ref="B192:D192"/>
    <mergeCell ref="B193:D193"/>
    <mergeCell ref="B194:D194"/>
    <mergeCell ref="I194:J194"/>
    <mergeCell ref="B195:D195"/>
    <mergeCell ref="B196:D196"/>
    <mergeCell ref="I215:J215"/>
    <mergeCell ref="B216:D216"/>
    <mergeCell ref="J207:J208"/>
    <mergeCell ref="K207:N207"/>
    <mergeCell ref="O207:R207"/>
    <mergeCell ref="B209:D209"/>
    <mergeCell ref="B210:D210"/>
    <mergeCell ref="B211:D211"/>
    <mergeCell ref="B202:D202"/>
    <mergeCell ref="B203:D203"/>
    <mergeCell ref="B205:C205"/>
    <mergeCell ref="A206:B206"/>
    <mergeCell ref="I206:J206"/>
    <mergeCell ref="A207:A208"/>
    <mergeCell ref="B207:D208"/>
    <mergeCell ref="E207:E208"/>
    <mergeCell ref="F207:H207"/>
    <mergeCell ref="I207:I208"/>
    <mergeCell ref="B217:D217"/>
    <mergeCell ref="B218:D218"/>
    <mergeCell ref="B220:D220"/>
    <mergeCell ref="B221:D221"/>
    <mergeCell ref="B222:D222"/>
    <mergeCell ref="B212:D212"/>
    <mergeCell ref="B213:D213"/>
    <mergeCell ref="B214:D214"/>
    <mergeCell ref="B215:D215"/>
    <mergeCell ref="B219:D219"/>
    <mergeCell ref="B223:D223"/>
    <mergeCell ref="B224:D224"/>
    <mergeCell ref="B225:C225"/>
    <mergeCell ref="A226:B226"/>
    <mergeCell ref="I226:J226"/>
    <mergeCell ref="A227:A228"/>
    <mergeCell ref="B227:D228"/>
    <mergeCell ref="E227:E228"/>
    <mergeCell ref="F227:H227"/>
    <mergeCell ref="I227:I228"/>
    <mergeCell ref="B235:D235"/>
    <mergeCell ref="I235:J235"/>
    <mergeCell ref="B236:D236"/>
    <mergeCell ref="B237:D237"/>
    <mergeCell ref="B240:D240"/>
    <mergeCell ref="B233:D233"/>
    <mergeCell ref="J227:J228"/>
    <mergeCell ref="K227:N227"/>
    <mergeCell ref="O227:R227"/>
    <mergeCell ref="B229:D229"/>
    <mergeCell ref="B230:D230"/>
    <mergeCell ref="B231:D231"/>
    <mergeCell ref="B238:D238"/>
    <mergeCell ref="B239:D239"/>
    <mergeCell ref="B241:D241"/>
    <mergeCell ref="B242:D242"/>
    <mergeCell ref="B243:D243"/>
    <mergeCell ref="B244:D244"/>
    <mergeCell ref="B265:D265"/>
    <mergeCell ref="O248:R248"/>
    <mergeCell ref="B250:D250"/>
    <mergeCell ref="B251:D251"/>
    <mergeCell ref="B252:D252"/>
    <mergeCell ref="B253:D253"/>
    <mergeCell ref="B248:D249"/>
    <mergeCell ref="B254:D254"/>
    <mergeCell ref="B255:D255"/>
    <mergeCell ref="B256:D256"/>
    <mergeCell ref="I256:J256"/>
    <mergeCell ref="B257:D257"/>
    <mergeCell ref="K248:N248"/>
    <mergeCell ref="B141:D141"/>
    <mergeCell ref="B142:D142"/>
    <mergeCell ref="B246:C246"/>
    <mergeCell ref="C278:L278"/>
    <mergeCell ref="C279:L279"/>
    <mergeCell ref="B259:D259"/>
    <mergeCell ref="B260:D260"/>
    <mergeCell ref="B261:D261"/>
    <mergeCell ref="B262:D262"/>
    <mergeCell ref="B263:D263"/>
    <mergeCell ref="B264:D264"/>
    <mergeCell ref="B266:D266"/>
    <mergeCell ref="A247:B247"/>
    <mergeCell ref="I247:J247"/>
    <mergeCell ref="A248:A249"/>
    <mergeCell ref="E248:E249"/>
    <mergeCell ref="F248:H248"/>
    <mergeCell ref="I248:I249"/>
    <mergeCell ref="J248:J249"/>
    <mergeCell ref="B268:D268"/>
    <mergeCell ref="B269:D269"/>
    <mergeCell ref="A270:E270"/>
    <mergeCell ref="B232:D232"/>
    <mergeCell ref="B234:D234"/>
  </mergeCells>
  <pageMargins left="0.25" right="0.25" top="0.75" bottom="0.75" header="0.3" footer="0.3"/>
  <pageSetup paperSize="9" scale="82" orientation="landscape" verticalDpi="0" r:id="rId1"/>
  <rowBreaks count="6" manualBreakCount="6">
    <brk id="37" max="17" man="1"/>
    <brk id="78" max="16383" man="1"/>
    <brk id="118" max="17" man="1"/>
    <brk id="163" max="16383" man="1"/>
    <brk id="204" max="16383" man="1"/>
    <brk id="245" max="16383" man="1"/>
  </rowBreaks>
  <colBreaks count="1" manualBreakCount="1"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5"/>
  <sheetViews>
    <sheetView topLeftCell="A28" zoomScale="120" zoomScaleNormal="120" workbookViewId="0">
      <selection activeCell="E19" sqref="E19"/>
    </sheetView>
  </sheetViews>
  <sheetFormatPr defaultRowHeight="15" x14ac:dyDescent="0.25"/>
  <cols>
    <col min="1" max="1" width="20" customWidth="1"/>
    <col min="2" max="2" width="3.42578125" customWidth="1"/>
    <col min="11" max="11" width="9.140625" customWidth="1"/>
  </cols>
  <sheetData>
    <row r="1" spans="1:25" x14ac:dyDescent="0.25">
      <c r="A1" s="4" t="s">
        <v>134</v>
      </c>
      <c r="B1" s="4"/>
      <c r="C1" s="350" t="s">
        <v>135</v>
      </c>
      <c r="D1" s="350"/>
      <c r="E1" s="350"/>
      <c r="F1" s="350"/>
      <c r="G1" s="350"/>
      <c r="H1" s="350"/>
      <c r="I1" s="350"/>
      <c r="J1" s="350"/>
      <c r="K1" s="350"/>
      <c r="L1" s="350"/>
      <c r="M1" s="347"/>
      <c r="N1" s="347"/>
      <c r="O1" s="347"/>
      <c r="P1" s="347"/>
      <c r="Q1" s="4"/>
      <c r="R1" s="4"/>
      <c r="S1" s="4"/>
      <c r="T1" s="4"/>
    </row>
    <row r="2" spans="1:25" x14ac:dyDescent="0.25">
      <c r="A2" s="4"/>
      <c r="B2" s="5"/>
      <c r="C2" s="347" t="s">
        <v>581</v>
      </c>
      <c r="D2" s="347"/>
      <c r="E2" s="347"/>
      <c r="F2" s="347"/>
      <c r="G2" s="347"/>
      <c r="H2" s="347"/>
      <c r="I2" s="347"/>
      <c r="J2" s="347"/>
      <c r="K2" s="347"/>
      <c r="L2" s="4"/>
      <c r="M2" s="347"/>
      <c r="N2" s="347"/>
      <c r="O2" s="347"/>
      <c r="P2" s="347"/>
      <c r="Q2" s="4"/>
      <c r="R2" s="4"/>
      <c r="S2" s="4"/>
      <c r="T2" s="4"/>
    </row>
    <row r="3" spans="1:25" ht="15.75" thickBot="1" x14ac:dyDescent="0.3">
      <c r="A3" s="4"/>
      <c r="B3" s="4"/>
      <c r="C3" s="351" t="s">
        <v>136</v>
      </c>
      <c r="D3" s="351"/>
      <c r="E3" s="351"/>
      <c r="F3" s="351"/>
      <c r="G3" s="351"/>
      <c r="H3" s="351"/>
      <c r="I3" s="351"/>
      <c r="J3" s="351"/>
      <c r="K3" s="4"/>
      <c r="L3" s="4"/>
      <c r="M3" s="347"/>
      <c r="N3" s="347"/>
      <c r="O3" s="347"/>
      <c r="P3" s="347"/>
      <c r="Q3" s="4"/>
      <c r="R3" s="4"/>
      <c r="S3" s="4"/>
      <c r="T3" s="4"/>
    </row>
    <row r="4" spans="1:25" ht="15" customHeight="1" x14ac:dyDescent="0.25">
      <c r="A4" s="332" t="s">
        <v>137</v>
      </c>
      <c r="B4" s="335" t="s">
        <v>138</v>
      </c>
      <c r="C4" s="338" t="s">
        <v>139</v>
      </c>
      <c r="D4" s="339"/>
      <c r="E4" s="339"/>
      <c r="F4" s="340"/>
      <c r="G4" s="338" t="s">
        <v>140</v>
      </c>
      <c r="H4" s="339"/>
      <c r="I4" s="339"/>
      <c r="J4" s="339"/>
      <c r="K4" s="339"/>
      <c r="L4" s="340"/>
      <c r="M4" s="341" t="s">
        <v>141</v>
      </c>
      <c r="N4" s="342"/>
      <c r="O4" s="343"/>
      <c r="P4" s="352" t="s">
        <v>142</v>
      </c>
      <c r="Q4" s="342"/>
      <c r="R4" s="353"/>
      <c r="S4" s="361" t="s">
        <v>143</v>
      </c>
      <c r="T4" s="364" t="s">
        <v>144</v>
      </c>
      <c r="U4" s="43"/>
      <c r="V4" s="43"/>
      <c r="W4" s="43"/>
      <c r="X4" s="43"/>
      <c r="Y4" s="43"/>
    </row>
    <row r="5" spans="1:25" ht="30" customHeight="1" x14ac:dyDescent="0.25">
      <c r="A5" s="333"/>
      <c r="B5" s="336"/>
      <c r="C5" s="367" t="s">
        <v>391</v>
      </c>
      <c r="D5" s="356" t="s">
        <v>54</v>
      </c>
      <c r="E5" s="356" t="s">
        <v>170</v>
      </c>
      <c r="F5" s="358" t="s">
        <v>102</v>
      </c>
      <c r="G5" s="367" t="s">
        <v>179</v>
      </c>
      <c r="H5" s="356" t="s">
        <v>104</v>
      </c>
      <c r="I5" s="356" t="s">
        <v>90</v>
      </c>
      <c r="J5" s="356" t="s">
        <v>423</v>
      </c>
      <c r="K5" s="356" t="s">
        <v>42</v>
      </c>
      <c r="L5" s="358" t="s">
        <v>145</v>
      </c>
      <c r="M5" s="344"/>
      <c r="N5" s="345"/>
      <c r="O5" s="346"/>
      <c r="P5" s="354"/>
      <c r="Q5" s="345"/>
      <c r="R5" s="355"/>
      <c r="S5" s="362"/>
      <c r="T5" s="365"/>
      <c r="U5" s="43"/>
      <c r="V5" s="43"/>
      <c r="W5" s="43"/>
      <c r="X5" s="43"/>
      <c r="Y5" s="43"/>
    </row>
    <row r="6" spans="1:25" ht="41.25" customHeight="1" thickBot="1" x14ac:dyDescent="0.3">
      <c r="A6" s="334"/>
      <c r="B6" s="337"/>
      <c r="C6" s="368"/>
      <c r="D6" s="357"/>
      <c r="E6" s="357"/>
      <c r="F6" s="359"/>
      <c r="G6" s="368"/>
      <c r="H6" s="357"/>
      <c r="I6" s="357"/>
      <c r="J6" s="357"/>
      <c r="K6" s="357"/>
      <c r="L6" s="359"/>
      <c r="M6" s="6" t="s">
        <v>146</v>
      </c>
      <c r="N6" s="2" t="s">
        <v>147</v>
      </c>
      <c r="O6" s="1" t="s">
        <v>148</v>
      </c>
      <c r="P6" s="7" t="s">
        <v>146</v>
      </c>
      <c r="Q6" s="2" t="s">
        <v>147</v>
      </c>
      <c r="R6" s="3" t="s">
        <v>148</v>
      </c>
      <c r="S6" s="363"/>
      <c r="T6" s="366"/>
      <c r="U6" s="44"/>
      <c r="V6" s="44"/>
      <c r="W6" s="43"/>
      <c r="X6" s="43"/>
      <c r="Y6" s="43"/>
    </row>
    <row r="7" spans="1:25" ht="15.75" thickBot="1" x14ac:dyDescent="0.3">
      <c r="A7" s="8" t="s">
        <v>149</v>
      </c>
      <c r="B7" s="9"/>
      <c r="C7" s="38" t="s">
        <v>150</v>
      </c>
      <c r="D7" s="10" t="s">
        <v>150</v>
      </c>
      <c r="E7" s="10" t="s">
        <v>422</v>
      </c>
      <c r="F7" s="37" t="s">
        <v>421</v>
      </c>
      <c r="G7" s="38" t="s">
        <v>153</v>
      </c>
      <c r="H7" s="10" t="s">
        <v>151</v>
      </c>
      <c r="I7" s="10" t="s">
        <v>150</v>
      </c>
      <c r="J7" s="10" t="s">
        <v>408</v>
      </c>
      <c r="K7" s="10" t="s">
        <v>150</v>
      </c>
      <c r="L7" s="37" t="s">
        <v>169</v>
      </c>
      <c r="M7" s="11"/>
      <c r="N7" s="12"/>
      <c r="O7" s="13"/>
      <c r="P7" s="11"/>
      <c r="Q7" s="12"/>
      <c r="R7" s="13"/>
      <c r="S7" s="14"/>
      <c r="T7" s="51"/>
      <c r="U7" s="55" t="s">
        <v>250</v>
      </c>
      <c r="V7" s="55" t="s">
        <v>32</v>
      </c>
      <c r="W7" s="55" t="s">
        <v>33</v>
      </c>
      <c r="X7" s="43"/>
      <c r="Y7" s="43"/>
    </row>
    <row r="8" spans="1:25" x14ac:dyDescent="0.25">
      <c r="A8" s="15" t="s">
        <v>209</v>
      </c>
      <c r="B8" s="16" t="s">
        <v>210</v>
      </c>
      <c r="C8" s="17">
        <v>0.13800000000000001</v>
      </c>
      <c r="D8" s="18"/>
      <c r="E8" s="18"/>
      <c r="F8" s="19">
        <v>3.5999999999999999E-3</v>
      </c>
      <c r="G8" s="17"/>
      <c r="H8" s="18"/>
      <c r="I8" s="18"/>
      <c r="J8" s="18"/>
      <c r="K8" s="18"/>
      <c r="L8" s="19"/>
      <c r="M8" s="20">
        <f>C8+D8+E8+F8</f>
        <v>0.1416</v>
      </c>
      <c r="N8" s="21">
        <v>130</v>
      </c>
      <c r="O8" s="22">
        <f>M8*N8</f>
        <v>18.408000000000001</v>
      </c>
      <c r="P8" s="20">
        <f>G8+H8+I8+J8+K8+L8</f>
        <v>0</v>
      </c>
      <c r="Q8" s="21">
        <v>210</v>
      </c>
      <c r="R8" s="22">
        <f>P8*Q8</f>
        <v>0</v>
      </c>
      <c r="S8" s="23">
        <f>O8+R8</f>
        <v>18.408000000000001</v>
      </c>
      <c r="T8" s="52"/>
      <c r="U8" s="56">
        <v>135</v>
      </c>
      <c r="V8" s="56">
        <f>M8*U8</f>
        <v>19.116</v>
      </c>
      <c r="W8" s="56">
        <f>P8*U8</f>
        <v>0</v>
      </c>
      <c r="X8" s="43"/>
      <c r="Y8" s="43"/>
    </row>
    <row r="9" spans="1:25" x14ac:dyDescent="0.25">
      <c r="A9" s="24" t="s">
        <v>186</v>
      </c>
      <c r="B9" s="16" t="s">
        <v>154</v>
      </c>
      <c r="C9" s="25">
        <v>5.1700000000000003E-2</v>
      </c>
      <c r="D9" s="26">
        <v>0.05</v>
      </c>
      <c r="E9" s="26"/>
      <c r="F9" s="27"/>
      <c r="G9" s="25"/>
      <c r="H9" s="26"/>
      <c r="I9" s="26"/>
      <c r="J9" s="26"/>
      <c r="K9" s="26"/>
      <c r="L9" s="27"/>
      <c r="M9" s="20">
        <f t="shared" ref="M9:M36" si="0">C9+D9+E9+F9</f>
        <v>0.10170000000000001</v>
      </c>
      <c r="N9" s="21">
        <v>130</v>
      </c>
      <c r="O9" s="22">
        <f t="shared" ref="O9:O36" si="1">M9*N9</f>
        <v>13.221000000000002</v>
      </c>
      <c r="P9" s="20">
        <f t="shared" ref="P9:P36" si="2">G9+H9+I9+J9+K9+L9</f>
        <v>0</v>
      </c>
      <c r="Q9" s="21">
        <v>210</v>
      </c>
      <c r="R9" s="22">
        <f t="shared" ref="R9:R36" si="3">P9*Q9</f>
        <v>0</v>
      </c>
      <c r="S9" s="23">
        <f t="shared" ref="S9:S36" si="4">O9+R9</f>
        <v>13.221000000000002</v>
      </c>
      <c r="T9" s="53"/>
      <c r="U9" s="56">
        <v>46.5</v>
      </c>
      <c r="V9" s="56">
        <f t="shared" ref="V9:V30" si="5">M9*U9</f>
        <v>4.7290500000000009</v>
      </c>
      <c r="W9" s="56">
        <f t="shared" ref="W9:W30" si="6">P9*U9</f>
        <v>0</v>
      </c>
      <c r="X9" s="43"/>
      <c r="Y9" s="43"/>
    </row>
    <row r="10" spans="1:25" x14ac:dyDescent="0.25">
      <c r="A10" s="24" t="s">
        <v>188</v>
      </c>
      <c r="B10" s="16" t="s">
        <v>154</v>
      </c>
      <c r="C10" s="25">
        <v>2.41E-2</v>
      </c>
      <c r="D10" s="26"/>
      <c r="E10" s="26"/>
      <c r="F10" s="27">
        <v>8.3999999999999995E-3</v>
      </c>
      <c r="G10" s="25"/>
      <c r="H10" s="26">
        <v>5.0000000000000001E-3</v>
      </c>
      <c r="I10" s="26">
        <v>8.9999999999999993E-3</v>
      </c>
      <c r="J10" s="26"/>
      <c r="K10" s="26"/>
      <c r="L10" s="27"/>
      <c r="M10" s="20">
        <f t="shared" si="0"/>
        <v>3.2500000000000001E-2</v>
      </c>
      <c r="N10" s="21">
        <v>130</v>
      </c>
      <c r="O10" s="22">
        <f t="shared" si="1"/>
        <v>4.2250000000000005</v>
      </c>
      <c r="P10" s="20">
        <f t="shared" si="2"/>
        <v>1.3999999999999999E-2</v>
      </c>
      <c r="Q10" s="21">
        <v>210</v>
      </c>
      <c r="R10" s="22">
        <f t="shared" si="3"/>
        <v>2.9399999999999995</v>
      </c>
      <c r="S10" s="23">
        <f t="shared" si="4"/>
        <v>7.165</v>
      </c>
      <c r="T10" s="53"/>
      <c r="U10" s="56">
        <v>294.94</v>
      </c>
      <c r="V10" s="56">
        <f t="shared" si="5"/>
        <v>9.5855499999999996</v>
      </c>
      <c r="W10" s="56">
        <f t="shared" si="6"/>
        <v>4.1291599999999997</v>
      </c>
      <c r="X10" s="43"/>
      <c r="Y10" s="43"/>
    </row>
    <row r="11" spans="1:25" x14ac:dyDescent="0.25">
      <c r="A11" s="24" t="s">
        <v>197</v>
      </c>
      <c r="B11" s="16" t="s">
        <v>154</v>
      </c>
      <c r="C11" s="25">
        <v>1E-3</v>
      </c>
      <c r="D11" s="26"/>
      <c r="E11" s="26"/>
      <c r="F11" s="27">
        <v>2.0000000000000001E-4</v>
      </c>
      <c r="G11" s="25"/>
      <c r="H11" s="26">
        <v>1E-3</v>
      </c>
      <c r="I11" s="26">
        <v>1E-3</v>
      </c>
      <c r="J11" s="26">
        <v>1E-3</v>
      </c>
      <c r="K11" s="26"/>
      <c r="L11" s="27"/>
      <c r="M11" s="20">
        <f t="shared" si="0"/>
        <v>1.2000000000000001E-3</v>
      </c>
      <c r="N11" s="21">
        <v>130</v>
      </c>
      <c r="O11" s="22">
        <f t="shared" si="1"/>
        <v>0.15600000000000003</v>
      </c>
      <c r="P11" s="20">
        <f t="shared" si="2"/>
        <v>3.0000000000000001E-3</v>
      </c>
      <c r="Q11" s="21">
        <v>210</v>
      </c>
      <c r="R11" s="22">
        <f t="shared" si="3"/>
        <v>0.63</v>
      </c>
      <c r="S11" s="23">
        <f t="shared" si="4"/>
        <v>0.78600000000000003</v>
      </c>
      <c r="T11" s="53"/>
      <c r="U11" s="56">
        <v>15</v>
      </c>
      <c r="V11" s="56">
        <f t="shared" si="5"/>
        <v>1.8000000000000002E-2</v>
      </c>
      <c r="W11" s="56">
        <f t="shared" si="6"/>
        <v>4.4999999999999998E-2</v>
      </c>
      <c r="X11" s="43"/>
      <c r="Y11" s="43"/>
    </row>
    <row r="12" spans="1:25" x14ac:dyDescent="0.25">
      <c r="A12" s="24" t="s">
        <v>213</v>
      </c>
      <c r="B12" s="16" t="s">
        <v>154</v>
      </c>
      <c r="C12" s="25"/>
      <c r="D12" s="26">
        <v>2E-3</v>
      </c>
      <c r="E12" s="26"/>
      <c r="F12" s="27"/>
      <c r="G12" s="25"/>
      <c r="H12" s="26"/>
      <c r="I12" s="26"/>
      <c r="J12" s="26"/>
      <c r="K12" s="26"/>
      <c r="L12" s="27"/>
      <c r="M12" s="20">
        <f t="shared" si="0"/>
        <v>2E-3</v>
      </c>
      <c r="N12" s="21">
        <v>130</v>
      </c>
      <c r="O12" s="22">
        <f t="shared" si="1"/>
        <v>0.26</v>
      </c>
      <c r="P12" s="20">
        <f t="shared" si="2"/>
        <v>0</v>
      </c>
      <c r="Q12" s="21">
        <v>210</v>
      </c>
      <c r="R12" s="22">
        <f t="shared" si="3"/>
        <v>0</v>
      </c>
      <c r="S12" s="23">
        <f t="shared" si="4"/>
        <v>0.26</v>
      </c>
      <c r="T12" s="53"/>
      <c r="U12" s="56">
        <v>140</v>
      </c>
      <c r="V12" s="56">
        <f t="shared" si="5"/>
        <v>0.28000000000000003</v>
      </c>
      <c r="W12" s="56">
        <f t="shared" si="6"/>
        <v>0</v>
      </c>
      <c r="X12" s="43"/>
      <c r="Y12" s="43"/>
    </row>
    <row r="13" spans="1:25" x14ac:dyDescent="0.25">
      <c r="A13" s="24" t="s">
        <v>187</v>
      </c>
      <c r="B13" s="16" t="s">
        <v>154</v>
      </c>
      <c r="C13" s="25"/>
      <c r="D13" s="26">
        <v>1.4999999999999999E-2</v>
      </c>
      <c r="E13" s="26"/>
      <c r="F13" s="27">
        <v>1.8E-3</v>
      </c>
      <c r="G13" s="25"/>
      <c r="H13" s="26">
        <v>1.6000000000000001E-3</v>
      </c>
      <c r="I13" s="26"/>
      <c r="J13" s="26"/>
      <c r="K13" s="26">
        <v>1.4999999999999999E-2</v>
      </c>
      <c r="L13" s="27"/>
      <c r="M13" s="20">
        <f t="shared" si="0"/>
        <v>1.6799999999999999E-2</v>
      </c>
      <c r="N13" s="21">
        <v>130</v>
      </c>
      <c r="O13" s="22">
        <f t="shared" si="1"/>
        <v>2.1839999999999997</v>
      </c>
      <c r="P13" s="20">
        <f t="shared" si="2"/>
        <v>1.66E-2</v>
      </c>
      <c r="Q13" s="21">
        <v>210</v>
      </c>
      <c r="R13" s="22">
        <f t="shared" si="3"/>
        <v>3.4860000000000002</v>
      </c>
      <c r="S13" s="23">
        <f t="shared" si="4"/>
        <v>5.67</v>
      </c>
      <c r="T13" s="53"/>
      <c r="U13" s="56">
        <v>45</v>
      </c>
      <c r="V13" s="56">
        <f t="shared" si="5"/>
        <v>0.75600000000000001</v>
      </c>
      <c r="W13" s="56">
        <f t="shared" si="6"/>
        <v>0.747</v>
      </c>
      <c r="X13" s="43"/>
      <c r="Y13" s="43"/>
    </row>
    <row r="14" spans="1:25" x14ac:dyDescent="0.25">
      <c r="A14" s="24" t="s">
        <v>208</v>
      </c>
      <c r="B14" s="16" t="s">
        <v>154</v>
      </c>
      <c r="C14" s="28"/>
      <c r="D14" s="29"/>
      <c r="E14" s="26">
        <v>0.02</v>
      </c>
      <c r="F14" s="27"/>
      <c r="G14" s="25"/>
      <c r="H14" s="26"/>
      <c r="I14" s="26"/>
      <c r="J14" s="26"/>
      <c r="K14" s="26"/>
      <c r="L14" s="27">
        <v>0.06</v>
      </c>
      <c r="M14" s="20">
        <f t="shared" si="0"/>
        <v>0.02</v>
      </c>
      <c r="N14" s="21">
        <v>130</v>
      </c>
      <c r="O14" s="22">
        <f t="shared" si="1"/>
        <v>2.6</v>
      </c>
      <c r="P14" s="20">
        <f t="shared" si="2"/>
        <v>0.06</v>
      </c>
      <c r="Q14" s="21">
        <v>210</v>
      </c>
      <c r="R14" s="22">
        <f t="shared" si="3"/>
        <v>12.6</v>
      </c>
      <c r="S14" s="23">
        <f t="shared" si="4"/>
        <v>15.2</v>
      </c>
      <c r="T14" s="53"/>
      <c r="U14" s="56">
        <v>34.29</v>
      </c>
      <c r="V14" s="56">
        <f t="shared" si="5"/>
        <v>0.68579999999999997</v>
      </c>
      <c r="W14" s="56">
        <f t="shared" si="6"/>
        <v>2.0573999999999999</v>
      </c>
      <c r="X14" s="43"/>
      <c r="Y14" s="43"/>
    </row>
    <row r="15" spans="1:25" x14ac:dyDescent="0.25">
      <c r="A15" s="24" t="s">
        <v>214</v>
      </c>
      <c r="B15" s="16" t="s">
        <v>154</v>
      </c>
      <c r="C15" s="28"/>
      <c r="D15" s="29"/>
      <c r="E15" s="26">
        <v>0.2</v>
      </c>
      <c r="F15" s="27"/>
      <c r="G15" s="25"/>
      <c r="H15" s="26"/>
      <c r="I15" s="26"/>
      <c r="J15" s="26"/>
      <c r="K15" s="26"/>
      <c r="L15" s="27"/>
      <c r="M15" s="20">
        <f t="shared" si="0"/>
        <v>0.2</v>
      </c>
      <c r="N15" s="21">
        <v>130</v>
      </c>
      <c r="O15" s="22">
        <f t="shared" si="1"/>
        <v>26</v>
      </c>
      <c r="P15" s="20">
        <f t="shared" si="2"/>
        <v>0</v>
      </c>
      <c r="Q15" s="21">
        <v>210</v>
      </c>
      <c r="R15" s="22">
        <f t="shared" si="3"/>
        <v>0</v>
      </c>
      <c r="S15" s="23">
        <f t="shared" si="4"/>
        <v>26</v>
      </c>
      <c r="T15" s="53"/>
      <c r="U15" s="56">
        <v>90</v>
      </c>
      <c r="V15" s="56">
        <f t="shared" si="5"/>
        <v>18</v>
      </c>
      <c r="W15" s="56">
        <f t="shared" si="6"/>
        <v>0</v>
      </c>
      <c r="X15" s="43"/>
      <c r="Y15" s="43"/>
    </row>
    <row r="16" spans="1:25" x14ac:dyDescent="0.25">
      <c r="A16" s="24" t="s">
        <v>204</v>
      </c>
      <c r="B16" s="16" t="s">
        <v>154</v>
      </c>
      <c r="C16" s="28"/>
      <c r="D16" s="26"/>
      <c r="E16" s="26"/>
      <c r="F16" s="27">
        <v>2.01E-2</v>
      </c>
      <c r="G16" s="25"/>
      <c r="H16" s="26"/>
      <c r="I16" s="26"/>
      <c r="J16" s="26">
        <v>1.29E-2</v>
      </c>
      <c r="K16" s="26"/>
      <c r="L16" s="27"/>
      <c r="M16" s="20">
        <f t="shared" si="0"/>
        <v>2.01E-2</v>
      </c>
      <c r="N16" s="21">
        <v>130</v>
      </c>
      <c r="O16" s="22">
        <f t="shared" si="1"/>
        <v>2.613</v>
      </c>
      <c r="P16" s="20">
        <f t="shared" si="2"/>
        <v>1.29E-2</v>
      </c>
      <c r="Q16" s="21">
        <v>210</v>
      </c>
      <c r="R16" s="22">
        <f t="shared" si="3"/>
        <v>2.7090000000000001</v>
      </c>
      <c r="S16" s="23">
        <f t="shared" si="4"/>
        <v>5.3220000000000001</v>
      </c>
      <c r="T16" s="53"/>
      <c r="U16" s="56">
        <v>34</v>
      </c>
      <c r="V16" s="56">
        <f t="shared" si="5"/>
        <v>0.68340000000000001</v>
      </c>
      <c r="W16" s="56">
        <f t="shared" si="6"/>
        <v>0.43859999999999999</v>
      </c>
      <c r="X16" s="43"/>
      <c r="Y16" s="43"/>
    </row>
    <row r="17" spans="1:25" x14ac:dyDescent="0.25">
      <c r="A17" s="24" t="s">
        <v>237</v>
      </c>
      <c r="B17" s="16" t="s">
        <v>154</v>
      </c>
      <c r="C17" s="28"/>
      <c r="D17" s="26"/>
      <c r="E17" s="26"/>
      <c r="F17" s="27">
        <v>2.9999999999999997E-4</v>
      </c>
      <c r="G17" s="25"/>
      <c r="H17" s="26"/>
      <c r="I17" s="26"/>
      <c r="J17" s="26"/>
      <c r="K17" s="26"/>
      <c r="L17" s="27"/>
      <c r="M17" s="20">
        <f t="shared" si="0"/>
        <v>2.9999999999999997E-4</v>
      </c>
      <c r="N17" s="21">
        <v>130</v>
      </c>
      <c r="O17" s="22">
        <f t="shared" si="1"/>
        <v>3.9E-2</v>
      </c>
      <c r="P17" s="20">
        <f t="shared" si="2"/>
        <v>0</v>
      </c>
      <c r="Q17" s="21">
        <v>210</v>
      </c>
      <c r="R17" s="22">
        <f t="shared" si="3"/>
        <v>0</v>
      </c>
      <c r="S17" s="23">
        <f t="shared" si="4"/>
        <v>3.9E-2</v>
      </c>
      <c r="T17" s="53"/>
      <c r="U17" s="56">
        <v>275</v>
      </c>
      <c r="V17" s="56">
        <f t="shared" si="5"/>
        <v>8.249999999999999E-2</v>
      </c>
      <c r="W17" s="56">
        <f t="shared" si="6"/>
        <v>0</v>
      </c>
      <c r="X17" s="43"/>
      <c r="Y17" s="43"/>
    </row>
    <row r="18" spans="1:25" x14ac:dyDescent="0.25">
      <c r="A18" s="24" t="s">
        <v>215</v>
      </c>
      <c r="B18" s="16" t="s">
        <v>154</v>
      </c>
      <c r="C18" s="28"/>
      <c r="D18" s="26"/>
      <c r="E18" s="26"/>
      <c r="F18" s="27">
        <v>1.37E-2</v>
      </c>
      <c r="G18" s="25"/>
      <c r="H18" s="26"/>
      <c r="I18" s="26"/>
      <c r="J18" s="26"/>
      <c r="K18" s="26"/>
      <c r="L18" s="27"/>
      <c r="M18" s="20">
        <f t="shared" si="0"/>
        <v>1.37E-2</v>
      </c>
      <c r="N18" s="21">
        <v>130</v>
      </c>
      <c r="O18" s="22">
        <f t="shared" si="1"/>
        <v>1.7810000000000001</v>
      </c>
      <c r="P18" s="20">
        <f t="shared" si="2"/>
        <v>0</v>
      </c>
      <c r="Q18" s="21">
        <v>210</v>
      </c>
      <c r="R18" s="22">
        <f t="shared" si="3"/>
        <v>0</v>
      </c>
      <c r="S18" s="23">
        <f t="shared" si="4"/>
        <v>1.7810000000000001</v>
      </c>
      <c r="T18" s="53"/>
      <c r="U18" s="56">
        <v>225</v>
      </c>
      <c r="V18" s="56">
        <f t="shared" si="5"/>
        <v>3.0825</v>
      </c>
      <c r="W18" s="56">
        <f t="shared" si="6"/>
        <v>0</v>
      </c>
      <c r="X18" s="43"/>
      <c r="Y18" s="43"/>
    </row>
    <row r="19" spans="1:25" x14ac:dyDescent="0.25">
      <c r="A19" s="24" t="s">
        <v>195</v>
      </c>
      <c r="B19" s="16" t="s">
        <v>154</v>
      </c>
      <c r="C19" s="28"/>
      <c r="D19" s="26"/>
      <c r="E19" s="26"/>
      <c r="F19" s="27">
        <v>1E-4</v>
      </c>
      <c r="G19" s="25"/>
      <c r="H19" s="26"/>
      <c r="I19" s="26"/>
      <c r="J19" s="26">
        <v>0.01</v>
      </c>
      <c r="K19" s="26"/>
      <c r="L19" s="27"/>
      <c r="M19" s="20">
        <f t="shared" si="0"/>
        <v>1E-4</v>
      </c>
      <c r="N19" s="21">
        <v>130</v>
      </c>
      <c r="O19" s="22">
        <f t="shared" si="1"/>
        <v>1.3000000000000001E-2</v>
      </c>
      <c r="P19" s="20">
        <f t="shared" si="2"/>
        <v>0.01</v>
      </c>
      <c r="Q19" s="21">
        <v>210</v>
      </c>
      <c r="R19" s="22">
        <f t="shared" si="3"/>
        <v>2.1</v>
      </c>
      <c r="S19" s="23">
        <f t="shared" si="4"/>
        <v>2.113</v>
      </c>
      <c r="T19" s="53"/>
      <c r="U19" s="56">
        <v>84.78</v>
      </c>
      <c r="V19" s="56">
        <f t="shared" si="5"/>
        <v>8.4780000000000012E-3</v>
      </c>
      <c r="W19" s="56">
        <f t="shared" si="6"/>
        <v>0.8478</v>
      </c>
      <c r="X19" s="43"/>
      <c r="Y19" s="43"/>
    </row>
    <row r="20" spans="1:25" x14ac:dyDescent="0.25">
      <c r="A20" s="24" t="s">
        <v>217</v>
      </c>
      <c r="B20" s="16" t="s">
        <v>154</v>
      </c>
      <c r="C20" s="28"/>
      <c r="D20" s="26"/>
      <c r="E20" s="26"/>
      <c r="F20" s="27"/>
      <c r="G20" s="25">
        <v>0.1789</v>
      </c>
      <c r="H20" s="26"/>
      <c r="I20" s="26"/>
      <c r="J20" s="26"/>
      <c r="K20" s="26"/>
      <c r="L20" s="27"/>
      <c r="M20" s="20">
        <f t="shared" si="0"/>
        <v>0</v>
      </c>
      <c r="N20" s="21">
        <v>130</v>
      </c>
      <c r="O20" s="22">
        <f t="shared" si="1"/>
        <v>0</v>
      </c>
      <c r="P20" s="20">
        <f t="shared" si="2"/>
        <v>0.1789</v>
      </c>
      <c r="Q20" s="21">
        <v>210</v>
      </c>
      <c r="R20" s="22">
        <f t="shared" si="3"/>
        <v>37.569000000000003</v>
      </c>
      <c r="S20" s="23">
        <f t="shared" si="4"/>
        <v>37.569000000000003</v>
      </c>
      <c r="T20" s="53"/>
      <c r="U20" s="56">
        <v>78</v>
      </c>
      <c r="V20" s="56">
        <f t="shared" si="5"/>
        <v>0</v>
      </c>
      <c r="W20" s="56">
        <f t="shared" si="6"/>
        <v>13.9542</v>
      </c>
      <c r="X20" s="43"/>
      <c r="Y20" s="43"/>
    </row>
    <row r="21" spans="1:25" x14ac:dyDescent="0.25">
      <c r="A21" s="24" t="s">
        <v>219</v>
      </c>
      <c r="B21" s="16" t="s">
        <v>154</v>
      </c>
      <c r="C21" s="28"/>
      <c r="D21" s="26"/>
      <c r="E21" s="26"/>
      <c r="F21" s="27"/>
      <c r="G21" s="25"/>
      <c r="H21" s="26">
        <v>0.08</v>
      </c>
      <c r="I21" s="26"/>
      <c r="J21" s="26"/>
      <c r="K21" s="26"/>
      <c r="L21" s="27"/>
      <c r="M21" s="20">
        <f t="shared" si="0"/>
        <v>0</v>
      </c>
      <c r="N21" s="21">
        <v>130</v>
      </c>
      <c r="O21" s="22">
        <f t="shared" si="1"/>
        <v>0</v>
      </c>
      <c r="P21" s="20">
        <f t="shared" si="2"/>
        <v>0.08</v>
      </c>
      <c r="Q21" s="21">
        <v>210</v>
      </c>
      <c r="R21" s="22">
        <f t="shared" si="3"/>
        <v>16.8</v>
      </c>
      <c r="S21" s="23">
        <f t="shared" si="4"/>
        <v>16.8</v>
      </c>
      <c r="T21" s="53"/>
      <c r="U21" s="56">
        <v>20</v>
      </c>
      <c r="V21" s="56">
        <f t="shared" si="5"/>
        <v>0</v>
      </c>
      <c r="W21" s="56">
        <f t="shared" si="6"/>
        <v>1.6</v>
      </c>
      <c r="X21" s="43"/>
      <c r="Y21" s="43"/>
    </row>
    <row r="22" spans="1:25" x14ac:dyDescent="0.25">
      <c r="A22" s="24" t="s">
        <v>199</v>
      </c>
      <c r="B22" s="16" t="s">
        <v>154</v>
      </c>
      <c r="C22" s="28"/>
      <c r="D22" s="26"/>
      <c r="E22" s="26"/>
      <c r="F22" s="27"/>
      <c r="G22" s="25"/>
      <c r="H22" s="26">
        <v>5.7500000000000002E-2</v>
      </c>
      <c r="I22" s="26">
        <v>0.26400000000000001</v>
      </c>
      <c r="J22" s="26"/>
      <c r="K22" s="26"/>
      <c r="L22" s="27"/>
      <c r="M22" s="20">
        <f t="shared" si="0"/>
        <v>0</v>
      </c>
      <c r="N22" s="21">
        <v>130</v>
      </c>
      <c r="O22" s="22">
        <f t="shared" si="1"/>
        <v>0</v>
      </c>
      <c r="P22" s="20">
        <f t="shared" si="2"/>
        <v>0.32150000000000001</v>
      </c>
      <c r="Q22" s="21">
        <v>210</v>
      </c>
      <c r="R22" s="22">
        <f t="shared" si="3"/>
        <v>67.515000000000001</v>
      </c>
      <c r="S22" s="23">
        <f t="shared" si="4"/>
        <v>67.515000000000001</v>
      </c>
      <c r="T22" s="53"/>
      <c r="U22" s="56">
        <v>21</v>
      </c>
      <c r="V22" s="56">
        <f t="shared" si="5"/>
        <v>0</v>
      </c>
      <c r="W22" s="56">
        <f t="shared" si="6"/>
        <v>6.7515000000000001</v>
      </c>
      <c r="X22" s="43"/>
      <c r="Y22" s="43"/>
    </row>
    <row r="23" spans="1:25" x14ac:dyDescent="0.25">
      <c r="A23" s="24" t="s">
        <v>194</v>
      </c>
      <c r="B23" s="16" t="s">
        <v>154</v>
      </c>
      <c r="C23" s="28"/>
      <c r="D23" s="26"/>
      <c r="E23" s="26"/>
      <c r="F23" s="27"/>
      <c r="G23" s="30"/>
      <c r="H23" s="26">
        <v>1.2500000000000001E-2</v>
      </c>
      <c r="I23" s="26"/>
      <c r="J23" s="26"/>
      <c r="K23" s="26"/>
      <c r="L23" s="27"/>
      <c r="M23" s="20">
        <f t="shared" si="0"/>
        <v>0</v>
      </c>
      <c r="N23" s="21">
        <v>130</v>
      </c>
      <c r="O23" s="22">
        <f t="shared" si="1"/>
        <v>0</v>
      </c>
      <c r="P23" s="20">
        <f t="shared" si="2"/>
        <v>1.2500000000000001E-2</v>
      </c>
      <c r="Q23" s="21">
        <v>210</v>
      </c>
      <c r="R23" s="22">
        <f t="shared" si="3"/>
        <v>2.625</v>
      </c>
      <c r="S23" s="23">
        <f t="shared" si="4"/>
        <v>2.625</v>
      </c>
      <c r="T23" s="53"/>
      <c r="U23" s="56">
        <v>27</v>
      </c>
      <c r="V23" s="56">
        <f t="shared" si="5"/>
        <v>0</v>
      </c>
      <c r="W23" s="56">
        <f t="shared" si="6"/>
        <v>0.33750000000000002</v>
      </c>
      <c r="X23" s="43"/>
      <c r="Y23" s="43"/>
    </row>
    <row r="24" spans="1:25" x14ac:dyDescent="0.25">
      <c r="A24" s="24" t="s">
        <v>218</v>
      </c>
      <c r="B24" s="16" t="s">
        <v>154</v>
      </c>
      <c r="C24" s="28"/>
      <c r="D24" s="26"/>
      <c r="E24" s="26"/>
      <c r="F24" s="27"/>
      <c r="G24" s="25"/>
      <c r="H24" s="26">
        <v>1.34E-2</v>
      </c>
      <c r="I24" s="26"/>
      <c r="J24" s="26">
        <v>0.04</v>
      </c>
      <c r="K24" s="26"/>
      <c r="L24" s="27"/>
      <c r="M24" s="20">
        <f t="shared" si="0"/>
        <v>0</v>
      </c>
      <c r="N24" s="21">
        <v>130</v>
      </c>
      <c r="O24" s="22">
        <f t="shared" si="1"/>
        <v>0</v>
      </c>
      <c r="P24" s="20">
        <f t="shared" si="2"/>
        <v>5.3400000000000003E-2</v>
      </c>
      <c r="Q24" s="21">
        <v>210</v>
      </c>
      <c r="R24" s="22">
        <f t="shared" si="3"/>
        <v>11.214</v>
      </c>
      <c r="S24" s="23">
        <f t="shared" si="4"/>
        <v>11.214</v>
      </c>
      <c r="T24" s="53"/>
      <c r="U24" s="56">
        <v>22</v>
      </c>
      <c r="V24" s="56">
        <f t="shared" si="5"/>
        <v>0</v>
      </c>
      <c r="W24" s="56">
        <f t="shared" si="6"/>
        <v>1.1748000000000001</v>
      </c>
      <c r="X24" s="43"/>
      <c r="Y24" s="43"/>
    </row>
    <row r="25" spans="1:25" x14ac:dyDescent="0.25">
      <c r="A25" s="24" t="s">
        <v>206</v>
      </c>
      <c r="B25" s="16" t="s">
        <v>154</v>
      </c>
      <c r="C25" s="28"/>
      <c r="D25" s="26"/>
      <c r="E25" s="26"/>
      <c r="F25" s="27"/>
      <c r="G25" s="25"/>
      <c r="H25" s="26">
        <v>3.2000000000000002E-3</v>
      </c>
      <c r="I25" s="26"/>
      <c r="J25" s="26">
        <v>8.3000000000000001E-3</v>
      </c>
      <c r="K25" s="26"/>
      <c r="L25" s="27"/>
      <c r="M25" s="20">
        <f t="shared" si="0"/>
        <v>0</v>
      </c>
      <c r="N25" s="21">
        <v>130</v>
      </c>
      <c r="O25" s="22">
        <f t="shared" si="1"/>
        <v>0</v>
      </c>
      <c r="P25" s="20">
        <f t="shared" si="2"/>
        <v>1.15E-2</v>
      </c>
      <c r="Q25" s="21">
        <v>210</v>
      </c>
      <c r="R25" s="22">
        <f t="shared" si="3"/>
        <v>2.415</v>
      </c>
      <c r="S25" s="23">
        <f t="shared" si="4"/>
        <v>2.415</v>
      </c>
      <c r="T25" s="53"/>
      <c r="U25" s="56">
        <v>150</v>
      </c>
      <c r="V25" s="56">
        <f t="shared" si="5"/>
        <v>0</v>
      </c>
      <c r="W25" s="56">
        <f t="shared" si="6"/>
        <v>1.7249999999999999</v>
      </c>
      <c r="X25" s="43"/>
      <c r="Y25" s="43"/>
    </row>
    <row r="26" spans="1:25" x14ac:dyDescent="0.25">
      <c r="A26" s="24" t="s">
        <v>205</v>
      </c>
      <c r="B26" s="16" t="s">
        <v>154</v>
      </c>
      <c r="C26" s="28"/>
      <c r="D26" s="26"/>
      <c r="E26" s="26"/>
      <c r="F26" s="27"/>
      <c r="G26" s="25"/>
      <c r="H26" s="26">
        <v>0.01</v>
      </c>
      <c r="I26" s="26"/>
      <c r="J26" s="26">
        <v>2.07E-2</v>
      </c>
      <c r="K26" s="26"/>
      <c r="L26" s="27"/>
      <c r="M26" s="20">
        <f t="shared" si="0"/>
        <v>0</v>
      </c>
      <c r="N26" s="21">
        <v>130</v>
      </c>
      <c r="O26" s="22">
        <f t="shared" si="1"/>
        <v>0</v>
      </c>
      <c r="P26" s="20">
        <f t="shared" si="2"/>
        <v>3.0699999999999998E-2</v>
      </c>
      <c r="Q26" s="21">
        <v>210</v>
      </c>
      <c r="R26" s="22">
        <f t="shared" si="3"/>
        <v>6.4469999999999992</v>
      </c>
      <c r="S26" s="23">
        <f t="shared" si="4"/>
        <v>6.4469999999999992</v>
      </c>
      <c r="T26" s="53"/>
      <c r="U26" s="56">
        <v>135</v>
      </c>
      <c r="V26" s="56">
        <f t="shared" si="5"/>
        <v>0</v>
      </c>
      <c r="W26" s="56">
        <f t="shared" si="6"/>
        <v>4.1444999999999999</v>
      </c>
      <c r="X26" s="43"/>
      <c r="Y26" s="43"/>
    </row>
    <row r="27" spans="1:25" x14ac:dyDescent="0.25">
      <c r="A27" s="24" t="s">
        <v>234</v>
      </c>
      <c r="B27" s="16" t="s">
        <v>154</v>
      </c>
      <c r="C27" s="28"/>
      <c r="D27" s="26"/>
      <c r="E27" s="26"/>
      <c r="F27" s="27"/>
      <c r="G27" s="25"/>
      <c r="H27" s="26"/>
      <c r="I27" s="26"/>
      <c r="J27" s="26">
        <v>8.6699999999999999E-2</v>
      </c>
      <c r="K27" s="26"/>
      <c r="L27" s="27"/>
      <c r="M27" s="20">
        <f t="shared" si="0"/>
        <v>0</v>
      </c>
      <c r="N27" s="21">
        <v>130</v>
      </c>
      <c r="O27" s="22">
        <f t="shared" si="1"/>
        <v>0</v>
      </c>
      <c r="P27" s="20">
        <f t="shared" si="2"/>
        <v>8.6699999999999999E-2</v>
      </c>
      <c r="Q27" s="21">
        <v>210</v>
      </c>
      <c r="R27" s="22">
        <f t="shared" si="3"/>
        <v>18.207000000000001</v>
      </c>
      <c r="S27" s="23">
        <f t="shared" si="4"/>
        <v>18.207000000000001</v>
      </c>
      <c r="T27" s="53"/>
      <c r="U27" s="56">
        <v>335</v>
      </c>
      <c r="V27" s="56">
        <f t="shared" si="5"/>
        <v>0</v>
      </c>
      <c r="W27" s="56">
        <f t="shared" si="6"/>
        <v>29.044499999999999</v>
      </c>
      <c r="X27" s="43"/>
      <c r="Y27" s="43"/>
    </row>
    <row r="28" spans="1:25" x14ac:dyDescent="0.25">
      <c r="A28" s="24" t="s">
        <v>207</v>
      </c>
      <c r="B28" s="16" t="s">
        <v>154</v>
      </c>
      <c r="C28" s="28"/>
      <c r="D28" s="26"/>
      <c r="E28" s="26"/>
      <c r="F28" s="27"/>
      <c r="G28" s="25"/>
      <c r="H28" s="26"/>
      <c r="I28" s="26"/>
      <c r="J28" s="26"/>
      <c r="K28" s="26">
        <v>2.5000000000000001E-2</v>
      </c>
      <c r="L28" s="27"/>
      <c r="M28" s="20">
        <f t="shared" si="0"/>
        <v>0</v>
      </c>
      <c r="N28" s="21">
        <v>130</v>
      </c>
      <c r="O28" s="22">
        <f t="shared" si="1"/>
        <v>0</v>
      </c>
      <c r="P28" s="20">
        <f t="shared" si="2"/>
        <v>2.5000000000000001E-2</v>
      </c>
      <c r="Q28" s="21">
        <v>210</v>
      </c>
      <c r="R28" s="22">
        <f t="shared" si="3"/>
        <v>5.25</v>
      </c>
      <c r="S28" s="23">
        <f t="shared" si="4"/>
        <v>5.25</v>
      </c>
      <c r="T28" s="53"/>
      <c r="U28" s="56">
        <v>85</v>
      </c>
      <c r="V28" s="56">
        <f t="shared" si="5"/>
        <v>0</v>
      </c>
      <c r="W28" s="56">
        <f t="shared" si="6"/>
        <v>2.125</v>
      </c>
      <c r="X28" s="43"/>
      <c r="Y28" s="43"/>
    </row>
    <row r="29" spans="1:25" x14ac:dyDescent="0.25">
      <c r="A29" s="24" t="s">
        <v>203</v>
      </c>
      <c r="B29" s="16" t="s">
        <v>154</v>
      </c>
      <c r="C29" s="28"/>
      <c r="D29" s="26"/>
      <c r="E29" s="26"/>
      <c r="F29" s="27"/>
      <c r="G29" s="25"/>
      <c r="H29" s="26"/>
      <c r="I29" s="26"/>
      <c r="J29" s="26">
        <v>1.3299999999999999E-2</v>
      </c>
      <c r="K29" s="26"/>
      <c r="L29" s="27">
        <v>0.03</v>
      </c>
      <c r="M29" s="20">
        <f t="shared" si="0"/>
        <v>0</v>
      </c>
      <c r="N29" s="21">
        <v>130</v>
      </c>
      <c r="O29" s="22">
        <f t="shared" si="1"/>
        <v>0</v>
      </c>
      <c r="P29" s="20">
        <f t="shared" si="2"/>
        <v>4.3299999999999998E-2</v>
      </c>
      <c r="Q29" s="21">
        <v>210</v>
      </c>
      <c r="R29" s="22">
        <f t="shared" si="3"/>
        <v>9.093</v>
      </c>
      <c r="S29" s="23">
        <f t="shared" si="4"/>
        <v>9.093</v>
      </c>
      <c r="T29" s="53"/>
      <c r="U29" s="56">
        <v>57.75</v>
      </c>
      <c r="V29" s="56">
        <f t="shared" si="5"/>
        <v>0</v>
      </c>
      <c r="W29" s="56">
        <f t="shared" si="6"/>
        <v>2.500575</v>
      </c>
      <c r="X29" s="43"/>
      <c r="Y29" s="43"/>
    </row>
    <row r="30" spans="1:25" ht="16.5" x14ac:dyDescent="0.3">
      <c r="A30" s="24" t="s">
        <v>599</v>
      </c>
      <c r="B30" s="16" t="s">
        <v>154</v>
      </c>
      <c r="C30" s="28"/>
      <c r="D30" s="26"/>
      <c r="E30" s="26"/>
      <c r="F30" s="27"/>
      <c r="G30" s="25"/>
      <c r="H30" s="26"/>
      <c r="I30" s="26"/>
      <c r="J30" s="31"/>
      <c r="K30" s="231">
        <v>4.1999999999999998E-5</v>
      </c>
      <c r="L30" s="27"/>
      <c r="M30" s="20">
        <f t="shared" si="0"/>
        <v>0</v>
      </c>
      <c r="N30" s="21">
        <v>130</v>
      </c>
      <c r="O30" s="22">
        <f t="shared" si="1"/>
        <v>0</v>
      </c>
      <c r="P30" s="20">
        <f t="shared" si="2"/>
        <v>4.1999999999999998E-5</v>
      </c>
      <c r="Q30" s="21">
        <v>210</v>
      </c>
      <c r="R30" s="22">
        <f t="shared" si="3"/>
        <v>8.8199999999999997E-3</v>
      </c>
      <c r="S30" s="23">
        <f t="shared" si="4"/>
        <v>8.8199999999999997E-3</v>
      </c>
      <c r="T30" s="53"/>
      <c r="U30" s="56">
        <v>4380</v>
      </c>
      <c r="V30" s="57">
        <f t="shared" si="5"/>
        <v>0</v>
      </c>
      <c r="W30" s="57">
        <f t="shared" si="6"/>
        <v>0.18395999999999998</v>
      </c>
      <c r="X30" s="43"/>
      <c r="Y30" s="43"/>
    </row>
    <row r="31" spans="1:25" x14ac:dyDescent="0.25">
      <c r="A31" s="24"/>
      <c r="B31" s="16" t="s">
        <v>154</v>
      </c>
      <c r="C31" s="28"/>
      <c r="D31" s="26"/>
      <c r="E31" s="26"/>
      <c r="F31" s="27"/>
      <c r="G31" s="25"/>
      <c r="H31" s="26"/>
      <c r="I31" s="26"/>
      <c r="J31" s="26"/>
      <c r="K31" s="26"/>
      <c r="L31" s="27"/>
      <c r="M31" s="20">
        <f t="shared" si="0"/>
        <v>0</v>
      </c>
      <c r="N31" s="21">
        <v>130</v>
      </c>
      <c r="O31" s="22">
        <f t="shared" si="1"/>
        <v>0</v>
      </c>
      <c r="P31" s="20">
        <f t="shared" si="2"/>
        <v>0</v>
      </c>
      <c r="Q31" s="21">
        <v>210</v>
      </c>
      <c r="R31" s="22">
        <f t="shared" si="3"/>
        <v>0</v>
      </c>
      <c r="S31" s="23">
        <f t="shared" si="4"/>
        <v>0</v>
      </c>
      <c r="T31" s="53"/>
      <c r="U31" s="56"/>
      <c r="V31" s="56"/>
      <c r="W31" s="56"/>
      <c r="X31" s="43"/>
      <c r="Y31" s="43"/>
    </row>
    <row r="32" spans="1:25" x14ac:dyDescent="0.25">
      <c r="A32" s="24"/>
      <c r="B32" s="16" t="s">
        <v>154</v>
      </c>
      <c r="C32" s="28"/>
      <c r="D32" s="26"/>
      <c r="E32" s="26"/>
      <c r="F32" s="27"/>
      <c r="G32" s="25"/>
      <c r="H32" s="26"/>
      <c r="I32" s="26"/>
      <c r="J32" s="26"/>
      <c r="K32" s="26"/>
      <c r="L32" s="27"/>
      <c r="M32" s="20">
        <f t="shared" si="0"/>
        <v>0</v>
      </c>
      <c r="N32" s="21">
        <v>130</v>
      </c>
      <c r="O32" s="22">
        <f t="shared" si="1"/>
        <v>0</v>
      </c>
      <c r="P32" s="20">
        <f t="shared" si="2"/>
        <v>0</v>
      </c>
      <c r="Q32" s="21">
        <v>210</v>
      </c>
      <c r="R32" s="22">
        <f t="shared" si="3"/>
        <v>0</v>
      </c>
      <c r="S32" s="23">
        <f t="shared" si="4"/>
        <v>0</v>
      </c>
      <c r="T32" s="53"/>
      <c r="U32" s="56"/>
      <c r="V32" s="56"/>
      <c r="W32" s="56"/>
      <c r="X32" s="43"/>
      <c r="Y32" s="43"/>
    </row>
    <row r="33" spans="1:25" x14ac:dyDescent="0.25">
      <c r="A33" s="24"/>
      <c r="B33" s="16" t="s">
        <v>154</v>
      </c>
      <c r="C33" s="28"/>
      <c r="D33" s="26"/>
      <c r="E33" s="26"/>
      <c r="F33" s="27"/>
      <c r="G33" s="25"/>
      <c r="H33" s="26"/>
      <c r="I33" s="26"/>
      <c r="J33" s="26"/>
      <c r="K33" s="26"/>
      <c r="L33" s="27"/>
      <c r="M33" s="20">
        <f t="shared" si="0"/>
        <v>0</v>
      </c>
      <c r="N33" s="21">
        <v>130</v>
      </c>
      <c r="O33" s="22">
        <f t="shared" si="1"/>
        <v>0</v>
      </c>
      <c r="P33" s="20">
        <f t="shared" si="2"/>
        <v>0</v>
      </c>
      <c r="Q33" s="21">
        <v>210</v>
      </c>
      <c r="R33" s="22">
        <f t="shared" si="3"/>
        <v>0</v>
      </c>
      <c r="S33" s="23">
        <f t="shared" si="4"/>
        <v>0</v>
      </c>
      <c r="T33" s="53"/>
      <c r="U33" s="56"/>
      <c r="V33" s="56"/>
      <c r="W33" s="56"/>
      <c r="X33" s="43"/>
      <c r="Y33" s="43"/>
    </row>
    <row r="34" spans="1:25" x14ac:dyDescent="0.25">
      <c r="A34" s="24"/>
      <c r="B34" s="16" t="s">
        <v>154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130</v>
      </c>
      <c r="O34" s="22">
        <f t="shared" si="1"/>
        <v>0</v>
      </c>
      <c r="P34" s="20">
        <f t="shared" si="2"/>
        <v>0</v>
      </c>
      <c r="Q34" s="21">
        <v>210</v>
      </c>
      <c r="R34" s="22">
        <f t="shared" si="3"/>
        <v>0</v>
      </c>
      <c r="S34" s="23">
        <f t="shared" si="4"/>
        <v>0</v>
      </c>
      <c r="T34" s="53"/>
      <c r="U34" s="56"/>
      <c r="V34" s="56"/>
      <c r="W34" s="56"/>
      <c r="X34" s="43"/>
      <c r="Y34" s="43"/>
    </row>
    <row r="35" spans="1:25" x14ac:dyDescent="0.25">
      <c r="A35" s="24"/>
      <c r="B35" s="16" t="s">
        <v>154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130</v>
      </c>
      <c r="O35" s="22">
        <f t="shared" si="1"/>
        <v>0</v>
      </c>
      <c r="P35" s="20">
        <f t="shared" si="2"/>
        <v>0</v>
      </c>
      <c r="Q35" s="21">
        <v>210</v>
      </c>
      <c r="R35" s="22">
        <f t="shared" si="3"/>
        <v>0</v>
      </c>
      <c r="S35" s="23">
        <f t="shared" si="4"/>
        <v>0</v>
      </c>
      <c r="T35" s="53"/>
      <c r="U35" s="56"/>
      <c r="V35" s="57">
        <f>SUM(V8:V34)</f>
        <v>57.027278000000003</v>
      </c>
      <c r="W35" s="57">
        <f>SUM(W8:W34)</f>
        <v>71.806494999999998</v>
      </c>
      <c r="X35" s="43"/>
      <c r="Y35" s="43"/>
    </row>
    <row r="36" spans="1:25" ht="15.75" thickBot="1" x14ac:dyDescent="0.3">
      <c r="A36" s="32"/>
      <c r="B36" s="48" t="s">
        <v>154</v>
      </c>
      <c r="C36" s="33"/>
      <c r="D36" s="34"/>
      <c r="E36" s="34"/>
      <c r="F36" s="35"/>
      <c r="G36" s="33"/>
      <c r="H36" s="34"/>
      <c r="I36" s="34"/>
      <c r="J36" s="34"/>
      <c r="K36" s="34"/>
      <c r="L36" s="35"/>
      <c r="M36" s="39">
        <f t="shared" si="0"/>
        <v>0</v>
      </c>
      <c r="N36" s="40">
        <v>130</v>
      </c>
      <c r="O36" s="41">
        <f t="shared" si="1"/>
        <v>0</v>
      </c>
      <c r="P36" s="39">
        <f t="shared" si="2"/>
        <v>0</v>
      </c>
      <c r="Q36" s="40">
        <v>210</v>
      </c>
      <c r="R36" s="41">
        <f t="shared" si="3"/>
        <v>0</v>
      </c>
      <c r="S36" s="42">
        <f t="shared" si="4"/>
        <v>0</v>
      </c>
      <c r="T36" s="54"/>
      <c r="U36" s="56"/>
      <c r="V36" s="56"/>
      <c r="W36" s="57">
        <f>V35+W35</f>
        <v>128.83377300000001</v>
      </c>
      <c r="X36" s="43"/>
      <c r="Y36" s="43"/>
    </row>
    <row r="37" spans="1:25" x14ac:dyDescent="0.25">
      <c r="A37" s="4"/>
      <c r="B37" s="4"/>
      <c r="C37" s="4"/>
      <c r="D37" s="4"/>
      <c r="E37" s="348"/>
      <c r="F37" s="348"/>
      <c r="G37" s="348"/>
      <c r="H37" s="348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</row>
    <row r="38" spans="1:25" x14ac:dyDescent="0.25">
      <c r="A38" s="4" t="s">
        <v>155</v>
      </c>
      <c r="B38" s="4"/>
      <c r="C38" s="4"/>
      <c r="D38" s="4"/>
      <c r="E38" s="349" t="s">
        <v>156</v>
      </c>
      <c r="F38" s="349"/>
      <c r="G38" s="349"/>
      <c r="H38" s="34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47" spans="1:25" x14ac:dyDescent="0.25">
      <c r="A47" s="71" t="s">
        <v>244</v>
      </c>
      <c r="B47" s="4"/>
      <c r="C47" s="350" t="s">
        <v>135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47"/>
      <c r="N47" s="347"/>
      <c r="O47" s="347"/>
      <c r="P47" s="347"/>
      <c r="Q47" s="4"/>
      <c r="R47" s="4"/>
      <c r="S47" s="4"/>
      <c r="T47" s="4"/>
    </row>
    <row r="48" spans="1:25" x14ac:dyDescent="0.25">
      <c r="A48" s="4"/>
      <c r="B48" s="5"/>
      <c r="C48" s="347" t="s">
        <v>579</v>
      </c>
      <c r="D48" s="347"/>
      <c r="E48" s="347"/>
      <c r="F48" s="347"/>
      <c r="G48" s="347"/>
      <c r="H48" s="347"/>
      <c r="I48" s="347"/>
      <c r="J48" s="347"/>
      <c r="K48" s="347"/>
      <c r="L48" s="4"/>
      <c r="M48" s="347"/>
      <c r="N48" s="347"/>
      <c r="O48" s="347"/>
      <c r="P48" s="347"/>
      <c r="Q48" s="4"/>
      <c r="R48" s="4"/>
      <c r="S48" s="4"/>
      <c r="T48" s="4"/>
    </row>
    <row r="49" spans="1:25" ht="15.75" thickBot="1" x14ac:dyDescent="0.3">
      <c r="A49" s="4"/>
      <c r="B49" s="4"/>
      <c r="C49" s="351" t="s">
        <v>136</v>
      </c>
      <c r="D49" s="351"/>
      <c r="E49" s="351"/>
      <c r="F49" s="351"/>
      <c r="G49" s="351"/>
      <c r="H49" s="351"/>
      <c r="I49" s="351"/>
      <c r="J49" s="351"/>
      <c r="K49" s="4"/>
      <c r="L49" s="4"/>
      <c r="M49" s="347"/>
      <c r="N49" s="347"/>
      <c r="O49" s="347"/>
      <c r="P49" s="347"/>
      <c r="Q49" s="4"/>
      <c r="R49" s="4"/>
      <c r="S49" s="4"/>
      <c r="T49" s="4"/>
    </row>
    <row r="50" spans="1:25" ht="15" customHeight="1" x14ac:dyDescent="0.25">
      <c r="A50" s="332" t="s">
        <v>137</v>
      </c>
      <c r="B50" s="335" t="s">
        <v>138</v>
      </c>
      <c r="C50" s="338" t="s">
        <v>139</v>
      </c>
      <c r="D50" s="339"/>
      <c r="E50" s="339"/>
      <c r="F50" s="340"/>
      <c r="G50" s="338" t="s">
        <v>140</v>
      </c>
      <c r="H50" s="339"/>
      <c r="I50" s="339"/>
      <c r="J50" s="339"/>
      <c r="K50" s="339"/>
      <c r="L50" s="340"/>
      <c r="M50" s="341" t="s">
        <v>141</v>
      </c>
      <c r="N50" s="342"/>
      <c r="O50" s="343"/>
      <c r="P50" s="352" t="s">
        <v>142</v>
      </c>
      <c r="Q50" s="342"/>
      <c r="R50" s="353"/>
      <c r="S50" s="361" t="s">
        <v>143</v>
      </c>
      <c r="T50" s="364" t="s">
        <v>144</v>
      </c>
      <c r="U50" s="43"/>
      <c r="V50" s="43"/>
      <c r="W50" s="43"/>
      <c r="X50" s="43"/>
      <c r="Y50" s="43"/>
    </row>
    <row r="51" spans="1:25" ht="30" customHeight="1" x14ac:dyDescent="0.25">
      <c r="A51" s="333"/>
      <c r="B51" s="336"/>
      <c r="C51" s="367" t="s">
        <v>51</v>
      </c>
      <c r="D51" s="356" t="s">
        <v>54</v>
      </c>
      <c r="E51" s="356" t="s">
        <v>246</v>
      </c>
      <c r="F51" s="358" t="s">
        <v>342</v>
      </c>
      <c r="G51" s="367" t="s">
        <v>179</v>
      </c>
      <c r="H51" s="356" t="s">
        <v>104</v>
      </c>
      <c r="I51" s="356" t="s">
        <v>90</v>
      </c>
      <c r="J51" s="356" t="s">
        <v>423</v>
      </c>
      <c r="K51" s="356" t="s">
        <v>42</v>
      </c>
      <c r="L51" s="358" t="s">
        <v>145</v>
      </c>
      <c r="M51" s="344"/>
      <c r="N51" s="345"/>
      <c r="O51" s="346"/>
      <c r="P51" s="354"/>
      <c r="Q51" s="345"/>
      <c r="R51" s="355"/>
      <c r="S51" s="362"/>
      <c r="T51" s="365"/>
      <c r="U51" s="43"/>
      <c r="V51" s="43"/>
      <c r="W51" s="43"/>
      <c r="X51" s="43"/>
      <c r="Y51" s="43"/>
    </row>
    <row r="52" spans="1:25" ht="41.25" customHeight="1" thickBot="1" x14ac:dyDescent="0.3">
      <c r="A52" s="334"/>
      <c r="B52" s="337"/>
      <c r="C52" s="368"/>
      <c r="D52" s="357"/>
      <c r="E52" s="357"/>
      <c r="F52" s="359"/>
      <c r="G52" s="368"/>
      <c r="H52" s="357"/>
      <c r="I52" s="357"/>
      <c r="J52" s="357"/>
      <c r="K52" s="357"/>
      <c r="L52" s="359"/>
      <c r="M52" s="6" t="s">
        <v>146</v>
      </c>
      <c r="N52" s="2" t="s">
        <v>147</v>
      </c>
      <c r="O52" s="1" t="s">
        <v>148</v>
      </c>
      <c r="P52" s="7" t="s">
        <v>146</v>
      </c>
      <c r="Q52" s="2" t="s">
        <v>147</v>
      </c>
      <c r="R52" s="3" t="s">
        <v>148</v>
      </c>
      <c r="S52" s="363"/>
      <c r="T52" s="366"/>
      <c r="U52" s="44"/>
      <c r="V52" s="44"/>
      <c r="W52" s="43"/>
      <c r="X52" s="43"/>
      <c r="Y52" s="43"/>
    </row>
    <row r="53" spans="1:25" ht="15.75" thickBot="1" x14ac:dyDescent="0.3">
      <c r="A53" s="8" t="s">
        <v>149</v>
      </c>
      <c r="B53" s="9"/>
      <c r="C53" s="38" t="s">
        <v>158</v>
      </c>
      <c r="D53" s="10" t="s">
        <v>150</v>
      </c>
      <c r="E53" s="10" t="s">
        <v>570</v>
      </c>
      <c r="F53" s="37" t="s">
        <v>548</v>
      </c>
      <c r="G53" s="228" t="s">
        <v>549</v>
      </c>
      <c r="H53" s="10" t="s">
        <v>150</v>
      </c>
      <c r="I53" s="227" t="s">
        <v>158</v>
      </c>
      <c r="J53" s="227" t="s">
        <v>408</v>
      </c>
      <c r="K53" s="10" t="s">
        <v>150</v>
      </c>
      <c r="L53" s="37" t="s">
        <v>550</v>
      </c>
      <c r="M53" s="11"/>
      <c r="N53" s="12"/>
      <c r="O53" s="13"/>
      <c r="P53" s="11"/>
      <c r="Q53" s="12"/>
      <c r="R53" s="13"/>
      <c r="S53" s="14"/>
      <c r="T53" s="51"/>
      <c r="U53" s="55" t="s">
        <v>250</v>
      </c>
      <c r="V53" s="55" t="s">
        <v>32</v>
      </c>
      <c r="W53" s="55" t="s">
        <v>33</v>
      </c>
      <c r="X53" s="43"/>
      <c r="Y53" s="43"/>
    </row>
    <row r="54" spans="1:25" x14ac:dyDescent="0.25">
      <c r="A54" s="15" t="s">
        <v>209</v>
      </c>
      <c r="B54" s="16" t="s">
        <v>210</v>
      </c>
      <c r="C54" s="17">
        <v>0.06</v>
      </c>
      <c r="D54" s="18"/>
      <c r="E54" s="18"/>
      <c r="F54" s="19">
        <v>4.0000000000000001E-3</v>
      </c>
      <c r="G54" s="17"/>
      <c r="H54" s="18"/>
      <c r="I54" s="18"/>
      <c r="J54" s="18"/>
      <c r="K54" s="18"/>
      <c r="L54" s="19"/>
      <c r="M54" s="20">
        <f>C54+D54+E54+F54</f>
        <v>6.4000000000000001E-2</v>
      </c>
      <c r="N54" s="21">
        <v>270</v>
      </c>
      <c r="O54" s="22">
        <f>M54*N54</f>
        <v>17.28</v>
      </c>
      <c r="P54" s="20">
        <f>G54+H54+I54+J54+K54+L54</f>
        <v>0</v>
      </c>
      <c r="Q54" s="21">
        <v>190</v>
      </c>
      <c r="R54" s="22">
        <f>P54*Q54</f>
        <v>0</v>
      </c>
      <c r="S54" s="23">
        <f>O54+R54</f>
        <v>17.28</v>
      </c>
      <c r="T54" s="52"/>
      <c r="U54" s="56">
        <v>135</v>
      </c>
      <c r="V54" s="56">
        <f>M54*U54</f>
        <v>8.64</v>
      </c>
      <c r="W54" s="56">
        <f>P54*U54</f>
        <v>0</v>
      </c>
      <c r="X54" s="43"/>
      <c r="Y54" s="43"/>
    </row>
    <row r="55" spans="1:25" x14ac:dyDescent="0.25">
      <c r="A55" s="24" t="s">
        <v>186</v>
      </c>
      <c r="B55" s="16" t="s">
        <v>154</v>
      </c>
      <c r="C55" s="25">
        <v>0.06</v>
      </c>
      <c r="D55" s="26">
        <v>0.1</v>
      </c>
      <c r="E55" s="26"/>
      <c r="F55" s="27"/>
      <c r="G55" s="25"/>
      <c r="H55" s="26"/>
      <c r="I55" s="26"/>
      <c r="J55" s="26"/>
      <c r="K55" s="26"/>
      <c r="L55" s="27"/>
      <c r="M55" s="20">
        <f t="shared" ref="M55:M83" si="7">C55+D55+E55+F55</f>
        <v>0.16</v>
      </c>
      <c r="N55" s="21">
        <v>270</v>
      </c>
      <c r="O55" s="22">
        <f t="shared" ref="O55:O83" si="8">M55*N55</f>
        <v>43.2</v>
      </c>
      <c r="P55" s="20">
        <f t="shared" ref="P55:P83" si="9">G55+H55+I55+J55+K55+L55</f>
        <v>0</v>
      </c>
      <c r="Q55" s="21">
        <v>190</v>
      </c>
      <c r="R55" s="22">
        <f t="shared" ref="R55:R83" si="10">P55*Q55</f>
        <v>0</v>
      </c>
      <c r="S55" s="23">
        <f t="shared" ref="S55:S83" si="11">O55+R55</f>
        <v>43.2</v>
      </c>
      <c r="T55" s="53"/>
      <c r="U55" s="56">
        <v>46.5</v>
      </c>
      <c r="V55" s="56">
        <f t="shared" ref="V55:V77" si="12">M55*U55</f>
        <v>7.44</v>
      </c>
      <c r="W55" s="56">
        <f t="shared" ref="W55:W77" si="13">P55*U55</f>
        <v>0</v>
      </c>
      <c r="X55" s="43"/>
      <c r="Y55" s="43"/>
    </row>
    <row r="56" spans="1:25" x14ac:dyDescent="0.25">
      <c r="A56" s="24" t="s">
        <v>188</v>
      </c>
      <c r="B56" s="16" t="s">
        <v>154</v>
      </c>
      <c r="C56" s="25">
        <v>5.0000000000000001E-3</v>
      </c>
      <c r="D56" s="26"/>
      <c r="E56" s="26"/>
      <c r="F56" s="27"/>
      <c r="G56" s="25"/>
      <c r="H56" s="26">
        <v>4.0000000000000001E-3</v>
      </c>
      <c r="I56" s="26">
        <v>6.7000000000000002E-3</v>
      </c>
      <c r="J56" s="26"/>
      <c r="K56" s="26"/>
      <c r="L56" s="27"/>
      <c r="M56" s="20">
        <f t="shared" si="7"/>
        <v>5.0000000000000001E-3</v>
      </c>
      <c r="N56" s="21">
        <v>270</v>
      </c>
      <c r="O56" s="22">
        <f t="shared" si="8"/>
        <v>1.35</v>
      </c>
      <c r="P56" s="20">
        <f t="shared" si="9"/>
        <v>1.0700000000000001E-2</v>
      </c>
      <c r="Q56" s="21">
        <v>190</v>
      </c>
      <c r="R56" s="22">
        <f t="shared" si="10"/>
        <v>2.0330000000000004</v>
      </c>
      <c r="S56" s="23">
        <f t="shared" si="11"/>
        <v>3.3830000000000005</v>
      </c>
      <c r="T56" s="53"/>
      <c r="U56" s="56">
        <v>294.94</v>
      </c>
      <c r="V56" s="56">
        <f t="shared" si="12"/>
        <v>1.4747000000000001</v>
      </c>
      <c r="W56" s="56">
        <f t="shared" si="13"/>
        <v>3.1558580000000003</v>
      </c>
      <c r="X56" s="43"/>
      <c r="Y56" s="43"/>
    </row>
    <row r="57" spans="1:25" x14ac:dyDescent="0.25">
      <c r="A57" s="24" t="s">
        <v>211</v>
      </c>
      <c r="B57" s="16" t="s">
        <v>154</v>
      </c>
      <c r="C57" s="25">
        <v>4.4999999999999998E-2</v>
      </c>
      <c r="D57" s="26"/>
      <c r="E57" s="26"/>
      <c r="F57" s="27"/>
      <c r="G57" s="25"/>
      <c r="H57" s="26"/>
      <c r="I57" s="26"/>
      <c r="J57" s="26"/>
      <c r="K57" s="26"/>
      <c r="L57" s="27"/>
      <c r="M57" s="20">
        <f t="shared" si="7"/>
        <v>4.4999999999999998E-2</v>
      </c>
      <c r="N57" s="21">
        <v>270</v>
      </c>
      <c r="O57" s="22">
        <f t="shared" si="8"/>
        <v>12.15</v>
      </c>
      <c r="P57" s="20">
        <f t="shared" si="9"/>
        <v>0</v>
      </c>
      <c r="Q57" s="21">
        <v>190</v>
      </c>
      <c r="R57" s="22">
        <f t="shared" si="10"/>
        <v>0</v>
      </c>
      <c r="S57" s="23">
        <f t="shared" si="11"/>
        <v>12.15</v>
      </c>
      <c r="T57" s="53"/>
      <c r="U57" s="56">
        <v>90</v>
      </c>
      <c r="V57" s="56">
        <f t="shared" si="12"/>
        <v>4.05</v>
      </c>
      <c r="W57" s="56">
        <f t="shared" si="13"/>
        <v>0</v>
      </c>
      <c r="X57" s="43"/>
      <c r="Y57" s="43"/>
    </row>
    <row r="58" spans="1:25" x14ac:dyDescent="0.25">
      <c r="A58" s="24" t="s">
        <v>197</v>
      </c>
      <c r="B58" s="16" t="s">
        <v>154</v>
      </c>
      <c r="C58" s="25">
        <v>1E-3</v>
      </c>
      <c r="D58" s="26"/>
      <c r="E58" s="26"/>
      <c r="F58" s="27"/>
      <c r="G58" s="25"/>
      <c r="H58" s="26">
        <v>1E-3</v>
      </c>
      <c r="I58" s="26">
        <v>1E-3</v>
      </c>
      <c r="J58" s="26">
        <v>1E-3</v>
      </c>
      <c r="K58" s="26"/>
      <c r="L58" s="27"/>
      <c r="M58" s="20">
        <f t="shared" si="7"/>
        <v>1E-3</v>
      </c>
      <c r="N58" s="21">
        <v>270</v>
      </c>
      <c r="O58" s="22">
        <f t="shared" si="8"/>
        <v>0.27</v>
      </c>
      <c r="P58" s="20">
        <f t="shared" si="9"/>
        <v>3.0000000000000001E-3</v>
      </c>
      <c r="Q58" s="21">
        <v>190</v>
      </c>
      <c r="R58" s="22">
        <f t="shared" si="10"/>
        <v>0.57000000000000006</v>
      </c>
      <c r="S58" s="23">
        <f t="shared" si="11"/>
        <v>0.84000000000000008</v>
      </c>
      <c r="T58" s="53"/>
      <c r="U58" s="56">
        <v>15</v>
      </c>
      <c r="V58" s="56">
        <f t="shared" si="12"/>
        <v>1.4999999999999999E-2</v>
      </c>
      <c r="W58" s="56">
        <f t="shared" si="13"/>
        <v>4.4999999999999998E-2</v>
      </c>
      <c r="X58" s="43"/>
      <c r="Y58" s="43"/>
    </row>
    <row r="59" spans="1:25" x14ac:dyDescent="0.25">
      <c r="A59" s="24" t="s">
        <v>213</v>
      </c>
      <c r="B59" s="16" t="s">
        <v>154</v>
      </c>
      <c r="C59" s="25"/>
      <c r="D59" s="26">
        <v>2E-3</v>
      </c>
      <c r="E59" s="26"/>
      <c r="F59" s="27"/>
      <c r="G59" s="25"/>
      <c r="H59" s="26"/>
      <c r="I59" s="26"/>
      <c r="J59" s="26"/>
      <c r="K59" s="26"/>
      <c r="L59" s="27"/>
      <c r="M59" s="20">
        <f t="shared" si="7"/>
        <v>2E-3</v>
      </c>
      <c r="N59" s="21">
        <v>270</v>
      </c>
      <c r="O59" s="22">
        <f t="shared" si="8"/>
        <v>0.54</v>
      </c>
      <c r="P59" s="20">
        <f t="shared" si="9"/>
        <v>0</v>
      </c>
      <c r="Q59" s="21">
        <v>190</v>
      </c>
      <c r="R59" s="22">
        <f t="shared" si="10"/>
        <v>0</v>
      </c>
      <c r="S59" s="23">
        <f t="shared" si="11"/>
        <v>0.54</v>
      </c>
      <c r="T59" s="53"/>
      <c r="U59" s="56">
        <v>140</v>
      </c>
      <c r="V59" s="56">
        <f t="shared" si="12"/>
        <v>0.28000000000000003</v>
      </c>
      <c r="W59" s="56">
        <f t="shared" si="13"/>
        <v>0</v>
      </c>
      <c r="X59" s="43"/>
      <c r="Y59" s="43"/>
    </row>
    <row r="60" spans="1:25" x14ac:dyDescent="0.25">
      <c r="A60" s="24" t="s">
        <v>187</v>
      </c>
      <c r="B60" s="16" t="s">
        <v>154</v>
      </c>
      <c r="C60" s="25"/>
      <c r="D60" s="26">
        <v>1.4999999999999999E-2</v>
      </c>
      <c r="E60" s="26"/>
      <c r="F60" s="27">
        <v>0.01</v>
      </c>
      <c r="G60" s="25"/>
      <c r="H60" s="26">
        <v>1.2999999999999999E-3</v>
      </c>
      <c r="I60" s="26"/>
      <c r="J60" s="26"/>
      <c r="K60" s="26">
        <v>1.4999999999999999E-2</v>
      </c>
      <c r="L60" s="27"/>
      <c r="M60" s="20">
        <f t="shared" si="7"/>
        <v>2.5000000000000001E-2</v>
      </c>
      <c r="N60" s="21">
        <v>270</v>
      </c>
      <c r="O60" s="22">
        <f t="shared" si="8"/>
        <v>6.75</v>
      </c>
      <c r="P60" s="20">
        <f t="shared" si="9"/>
        <v>1.6299999999999999E-2</v>
      </c>
      <c r="Q60" s="21">
        <v>190</v>
      </c>
      <c r="R60" s="22">
        <f t="shared" si="10"/>
        <v>3.0969999999999995</v>
      </c>
      <c r="S60" s="23">
        <f t="shared" si="11"/>
        <v>9.8469999999999995</v>
      </c>
      <c r="T60" s="53"/>
      <c r="U60" s="56">
        <v>45</v>
      </c>
      <c r="V60" s="56">
        <f t="shared" si="12"/>
        <v>1.125</v>
      </c>
      <c r="W60" s="56">
        <f t="shared" si="13"/>
        <v>0.73349999999999993</v>
      </c>
      <c r="X60" s="43"/>
      <c r="Y60" s="43"/>
    </row>
    <row r="61" spans="1:25" x14ac:dyDescent="0.25">
      <c r="A61" s="24" t="s">
        <v>208</v>
      </c>
      <c r="B61" s="16" t="s">
        <v>154</v>
      </c>
      <c r="C61" s="28"/>
      <c r="D61" s="29"/>
      <c r="E61" s="26"/>
      <c r="F61" s="27"/>
      <c r="G61" s="25"/>
      <c r="H61" s="26"/>
      <c r="I61" s="26"/>
      <c r="J61" s="26"/>
      <c r="K61" s="26"/>
      <c r="L61" s="27">
        <v>0.05</v>
      </c>
      <c r="M61" s="20">
        <f t="shared" si="7"/>
        <v>0</v>
      </c>
      <c r="N61" s="21">
        <v>270</v>
      </c>
      <c r="O61" s="22">
        <f t="shared" si="8"/>
        <v>0</v>
      </c>
      <c r="P61" s="20">
        <f t="shared" si="9"/>
        <v>0.05</v>
      </c>
      <c r="Q61" s="21">
        <v>190</v>
      </c>
      <c r="R61" s="22">
        <f t="shared" si="10"/>
        <v>9.5</v>
      </c>
      <c r="S61" s="23">
        <f t="shared" si="11"/>
        <v>9.5</v>
      </c>
      <c r="T61" s="53"/>
      <c r="U61" s="56">
        <v>34.29</v>
      </c>
      <c r="V61" s="56">
        <f t="shared" si="12"/>
        <v>0</v>
      </c>
      <c r="W61" s="56">
        <f t="shared" si="13"/>
        <v>1.7145000000000001</v>
      </c>
      <c r="X61" s="43"/>
      <c r="Y61" s="43"/>
    </row>
    <row r="62" spans="1:25" x14ac:dyDescent="0.25">
      <c r="A62" s="24" t="s">
        <v>214</v>
      </c>
      <c r="B62" s="16" t="s">
        <v>154</v>
      </c>
      <c r="C62" s="28"/>
      <c r="D62" s="29"/>
      <c r="E62" s="26"/>
      <c r="F62" s="27">
        <v>6.8000000000000005E-2</v>
      </c>
      <c r="G62" s="25"/>
      <c r="H62" s="26"/>
      <c r="I62" s="26"/>
      <c r="J62" s="26"/>
      <c r="K62" s="26"/>
      <c r="L62" s="27"/>
      <c r="M62" s="20">
        <f t="shared" si="7"/>
        <v>6.8000000000000005E-2</v>
      </c>
      <c r="N62" s="21">
        <v>270</v>
      </c>
      <c r="O62" s="22">
        <f t="shared" si="8"/>
        <v>18.360000000000003</v>
      </c>
      <c r="P62" s="20">
        <f t="shared" si="9"/>
        <v>0</v>
      </c>
      <c r="Q62" s="21">
        <v>190</v>
      </c>
      <c r="R62" s="22">
        <f t="shared" si="10"/>
        <v>0</v>
      </c>
      <c r="S62" s="23">
        <f t="shared" si="11"/>
        <v>18.360000000000003</v>
      </c>
      <c r="T62" s="53"/>
      <c r="U62" s="56">
        <v>90</v>
      </c>
      <c r="V62" s="56">
        <f t="shared" si="12"/>
        <v>6.12</v>
      </c>
      <c r="W62" s="56">
        <f t="shared" si="13"/>
        <v>0</v>
      </c>
      <c r="X62" s="43"/>
      <c r="Y62" s="43"/>
    </row>
    <row r="63" spans="1:25" x14ac:dyDescent="0.25">
      <c r="A63" s="24" t="s">
        <v>204</v>
      </c>
      <c r="B63" s="16" t="s">
        <v>154</v>
      </c>
      <c r="C63" s="28"/>
      <c r="D63" s="26"/>
      <c r="E63" s="26"/>
      <c r="F63" s="27"/>
      <c r="G63" s="25"/>
      <c r="H63" s="26"/>
      <c r="I63" s="26"/>
      <c r="J63" s="26">
        <v>1.29E-2</v>
      </c>
      <c r="K63" s="26"/>
      <c r="L63" s="27"/>
      <c r="M63" s="20">
        <f t="shared" si="7"/>
        <v>0</v>
      </c>
      <c r="N63" s="21">
        <v>270</v>
      </c>
      <c r="O63" s="22">
        <f t="shared" si="8"/>
        <v>0</v>
      </c>
      <c r="P63" s="20">
        <f t="shared" si="9"/>
        <v>1.29E-2</v>
      </c>
      <c r="Q63" s="21">
        <v>190</v>
      </c>
      <c r="R63" s="22">
        <f t="shared" si="10"/>
        <v>2.4510000000000001</v>
      </c>
      <c r="S63" s="23">
        <f t="shared" si="11"/>
        <v>2.4510000000000001</v>
      </c>
      <c r="T63" s="53"/>
      <c r="U63" s="56">
        <v>34</v>
      </c>
      <c r="V63" s="56">
        <f t="shared" si="12"/>
        <v>0</v>
      </c>
      <c r="W63" s="56">
        <f t="shared" si="13"/>
        <v>0.43859999999999999</v>
      </c>
      <c r="X63" s="43"/>
      <c r="Y63" s="43"/>
    </row>
    <row r="64" spans="1:25" x14ac:dyDescent="0.25">
      <c r="A64" s="24" t="s">
        <v>212</v>
      </c>
      <c r="B64" s="16" t="s">
        <v>154</v>
      </c>
      <c r="C64" s="28"/>
      <c r="D64" s="26"/>
      <c r="E64" s="26">
        <v>7.0000000000000007E-2</v>
      </c>
      <c r="F64" s="27"/>
      <c r="G64" s="25"/>
      <c r="H64" s="26"/>
      <c r="I64" s="26"/>
      <c r="J64" s="26"/>
      <c r="K64" s="26"/>
      <c r="L64" s="27"/>
      <c r="M64" s="20">
        <f t="shared" si="7"/>
        <v>7.0000000000000007E-2</v>
      </c>
      <c r="N64" s="21">
        <v>270</v>
      </c>
      <c r="O64" s="22">
        <f t="shared" si="8"/>
        <v>18.900000000000002</v>
      </c>
      <c r="P64" s="20">
        <f t="shared" si="9"/>
        <v>0</v>
      </c>
      <c r="Q64" s="21">
        <v>190</v>
      </c>
      <c r="R64" s="22">
        <f t="shared" si="10"/>
        <v>0</v>
      </c>
      <c r="S64" s="23">
        <f t="shared" si="11"/>
        <v>18.900000000000002</v>
      </c>
      <c r="T64" s="53"/>
      <c r="U64" s="56">
        <v>115</v>
      </c>
      <c r="V64" s="56">
        <f t="shared" si="12"/>
        <v>8.0500000000000007</v>
      </c>
      <c r="W64" s="56">
        <f t="shared" si="13"/>
        <v>0</v>
      </c>
      <c r="X64" s="43"/>
      <c r="Y64" s="43"/>
    </row>
    <row r="65" spans="1:25" x14ac:dyDescent="0.25">
      <c r="A65" s="24" t="s">
        <v>215</v>
      </c>
      <c r="B65" s="16" t="s">
        <v>154</v>
      </c>
      <c r="C65" s="28"/>
      <c r="D65" s="26"/>
      <c r="E65" s="26"/>
      <c r="F65" s="27">
        <v>2.0500000000000001E-2</v>
      </c>
      <c r="G65" s="25"/>
      <c r="H65" s="26"/>
      <c r="I65" s="26"/>
      <c r="J65" s="26"/>
      <c r="K65" s="26"/>
      <c r="L65" s="27"/>
      <c r="M65" s="20">
        <f t="shared" si="7"/>
        <v>2.0500000000000001E-2</v>
      </c>
      <c r="N65" s="21">
        <v>270</v>
      </c>
      <c r="O65" s="22">
        <f t="shared" si="8"/>
        <v>5.5350000000000001</v>
      </c>
      <c r="P65" s="20">
        <f t="shared" si="9"/>
        <v>0</v>
      </c>
      <c r="Q65" s="21">
        <v>190</v>
      </c>
      <c r="R65" s="22">
        <f t="shared" si="10"/>
        <v>0</v>
      </c>
      <c r="S65" s="23">
        <f t="shared" si="11"/>
        <v>5.5350000000000001</v>
      </c>
      <c r="T65" s="53"/>
      <c r="U65" s="56">
        <v>225</v>
      </c>
      <c r="V65" s="56">
        <f t="shared" si="12"/>
        <v>4.6124999999999998</v>
      </c>
      <c r="W65" s="56">
        <f t="shared" si="13"/>
        <v>0</v>
      </c>
      <c r="X65" s="43"/>
      <c r="Y65" s="43"/>
    </row>
    <row r="66" spans="1:25" x14ac:dyDescent="0.25">
      <c r="A66" s="24" t="s">
        <v>195</v>
      </c>
      <c r="B66" s="16" t="s">
        <v>154</v>
      </c>
      <c r="C66" s="28"/>
      <c r="D66" s="26"/>
      <c r="E66" s="26"/>
      <c r="F66" s="27"/>
      <c r="G66" s="25"/>
      <c r="H66" s="26"/>
      <c r="I66" s="26"/>
      <c r="J66" s="26">
        <v>0.01</v>
      </c>
      <c r="K66" s="26"/>
      <c r="L66" s="27"/>
      <c r="M66" s="20">
        <f t="shared" si="7"/>
        <v>0</v>
      </c>
      <c r="N66" s="21">
        <v>270</v>
      </c>
      <c r="O66" s="22">
        <f t="shared" si="8"/>
        <v>0</v>
      </c>
      <c r="P66" s="20">
        <f t="shared" si="9"/>
        <v>0.01</v>
      </c>
      <c r="Q66" s="21">
        <v>190</v>
      </c>
      <c r="R66" s="22">
        <f t="shared" si="10"/>
        <v>1.9000000000000001</v>
      </c>
      <c r="S66" s="23">
        <f t="shared" si="11"/>
        <v>1.9000000000000001</v>
      </c>
      <c r="T66" s="53"/>
      <c r="U66" s="56">
        <v>84.78</v>
      </c>
      <c r="V66" s="56">
        <f t="shared" si="12"/>
        <v>0</v>
      </c>
      <c r="W66" s="56">
        <f t="shared" si="13"/>
        <v>0.8478</v>
      </c>
      <c r="X66" s="43"/>
      <c r="Y66" s="43"/>
    </row>
    <row r="67" spans="1:25" x14ac:dyDescent="0.25">
      <c r="A67" s="24" t="s">
        <v>217</v>
      </c>
      <c r="B67" s="16" t="s">
        <v>154</v>
      </c>
      <c r="C67" s="28"/>
      <c r="D67" s="26"/>
      <c r="E67" s="26"/>
      <c r="F67" s="27"/>
      <c r="G67" s="25">
        <v>0.161</v>
      </c>
      <c r="H67" s="26"/>
      <c r="I67" s="26"/>
      <c r="J67" s="26"/>
      <c r="K67" s="26"/>
      <c r="L67" s="27"/>
      <c r="M67" s="20">
        <f t="shared" si="7"/>
        <v>0</v>
      </c>
      <c r="N67" s="21">
        <v>270</v>
      </c>
      <c r="O67" s="22">
        <f t="shared" si="8"/>
        <v>0</v>
      </c>
      <c r="P67" s="20">
        <f t="shared" si="9"/>
        <v>0.161</v>
      </c>
      <c r="Q67" s="21">
        <v>190</v>
      </c>
      <c r="R67" s="22">
        <f t="shared" si="10"/>
        <v>30.59</v>
      </c>
      <c r="S67" s="23">
        <f t="shared" si="11"/>
        <v>30.59</v>
      </c>
      <c r="T67" s="53"/>
      <c r="U67" s="56">
        <v>78</v>
      </c>
      <c r="V67" s="56">
        <f t="shared" si="12"/>
        <v>0</v>
      </c>
      <c r="W67" s="56">
        <f t="shared" si="13"/>
        <v>12.558</v>
      </c>
      <c r="X67" s="43"/>
      <c r="Y67" s="43"/>
    </row>
    <row r="68" spans="1:25" x14ac:dyDescent="0.25">
      <c r="A68" s="24" t="s">
        <v>219</v>
      </c>
      <c r="B68" s="16" t="s">
        <v>154</v>
      </c>
      <c r="C68" s="28"/>
      <c r="D68" s="26"/>
      <c r="E68" s="26"/>
      <c r="F68" s="27"/>
      <c r="G68" s="25"/>
      <c r="H68" s="26">
        <v>6.4000000000000001E-2</v>
      </c>
      <c r="I68" s="26"/>
      <c r="J68" s="26"/>
      <c r="K68" s="26"/>
      <c r="L68" s="27"/>
      <c r="M68" s="20">
        <f t="shared" si="7"/>
        <v>0</v>
      </c>
      <c r="N68" s="21">
        <v>270</v>
      </c>
      <c r="O68" s="22">
        <f t="shared" si="8"/>
        <v>0</v>
      </c>
      <c r="P68" s="20">
        <f t="shared" si="9"/>
        <v>6.4000000000000001E-2</v>
      </c>
      <c r="Q68" s="21">
        <v>190</v>
      </c>
      <c r="R68" s="22">
        <f t="shared" si="10"/>
        <v>12.16</v>
      </c>
      <c r="S68" s="23">
        <f t="shared" si="11"/>
        <v>12.16</v>
      </c>
      <c r="T68" s="53"/>
      <c r="U68" s="56">
        <v>20</v>
      </c>
      <c r="V68" s="56">
        <f t="shared" si="12"/>
        <v>0</v>
      </c>
      <c r="W68" s="56">
        <f t="shared" si="13"/>
        <v>1.28</v>
      </c>
      <c r="X68" s="43"/>
      <c r="Y68" s="43"/>
    </row>
    <row r="69" spans="1:25" x14ac:dyDescent="0.25">
      <c r="A69" s="24" t="s">
        <v>199</v>
      </c>
      <c r="B69" s="16" t="s">
        <v>154</v>
      </c>
      <c r="C69" s="28"/>
      <c r="D69" s="26"/>
      <c r="E69" s="26"/>
      <c r="F69" s="27"/>
      <c r="G69" s="25"/>
      <c r="H69" s="26">
        <v>4.5999999999999999E-2</v>
      </c>
      <c r="I69" s="26">
        <v>0.19800000000000001</v>
      </c>
      <c r="J69" s="26"/>
      <c r="K69" s="26"/>
      <c r="L69" s="27"/>
      <c r="M69" s="20">
        <f t="shared" si="7"/>
        <v>0</v>
      </c>
      <c r="N69" s="21">
        <v>270</v>
      </c>
      <c r="O69" s="22">
        <f t="shared" si="8"/>
        <v>0</v>
      </c>
      <c r="P69" s="20">
        <f t="shared" si="9"/>
        <v>0.24399999999999999</v>
      </c>
      <c r="Q69" s="21">
        <v>190</v>
      </c>
      <c r="R69" s="22">
        <f t="shared" si="10"/>
        <v>46.36</v>
      </c>
      <c r="S69" s="23">
        <f t="shared" si="11"/>
        <v>46.36</v>
      </c>
      <c r="T69" s="53"/>
      <c r="U69" s="56">
        <v>21</v>
      </c>
      <c r="V69" s="56">
        <f t="shared" si="12"/>
        <v>0</v>
      </c>
      <c r="W69" s="56">
        <f t="shared" si="13"/>
        <v>5.1239999999999997</v>
      </c>
      <c r="X69" s="43"/>
      <c r="Y69" s="43"/>
    </row>
    <row r="70" spans="1:25" x14ac:dyDescent="0.25">
      <c r="A70" s="24" t="s">
        <v>194</v>
      </c>
      <c r="B70" s="16" t="s">
        <v>154</v>
      </c>
      <c r="C70" s="28"/>
      <c r="D70" s="26"/>
      <c r="E70" s="26"/>
      <c r="F70" s="27"/>
      <c r="G70" s="30"/>
      <c r="H70" s="26">
        <v>0.01</v>
      </c>
      <c r="I70" s="26"/>
      <c r="J70" s="26"/>
      <c r="K70" s="26"/>
      <c r="L70" s="27"/>
      <c r="M70" s="20">
        <f t="shared" si="7"/>
        <v>0</v>
      </c>
      <c r="N70" s="21">
        <v>270</v>
      </c>
      <c r="O70" s="22">
        <f t="shared" si="8"/>
        <v>0</v>
      </c>
      <c r="P70" s="20">
        <f t="shared" si="9"/>
        <v>0.01</v>
      </c>
      <c r="Q70" s="21">
        <v>190</v>
      </c>
      <c r="R70" s="22">
        <f t="shared" si="10"/>
        <v>1.9000000000000001</v>
      </c>
      <c r="S70" s="23">
        <f t="shared" si="11"/>
        <v>1.9000000000000001</v>
      </c>
      <c r="T70" s="53"/>
      <c r="U70" s="56">
        <v>27</v>
      </c>
      <c r="V70" s="56">
        <f t="shared" si="12"/>
        <v>0</v>
      </c>
      <c r="W70" s="56">
        <f t="shared" si="13"/>
        <v>0.27</v>
      </c>
      <c r="X70" s="43"/>
      <c r="Y70" s="43"/>
    </row>
    <row r="71" spans="1:25" x14ac:dyDescent="0.25">
      <c r="A71" s="24" t="s">
        <v>218</v>
      </c>
      <c r="B71" s="16" t="s">
        <v>154</v>
      </c>
      <c r="C71" s="28"/>
      <c r="D71" s="26"/>
      <c r="E71" s="26"/>
      <c r="F71" s="27"/>
      <c r="G71" s="25"/>
      <c r="H71" s="26">
        <v>1.0699999999999999E-2</v>
      </c>
      <c r="I71" s="26"/>
      <c r="J71" s="26">
        <v>0.04</v>
      </c>
      <c r="K71" s="26"/>
      <c r="L71" s="27"/>
      <c r="M71" s="20">
        <f t="shared" si="7"/>
        <v>0</v>
      </c>
      <c r="N71" s="21">
        <v>270</v>
      </c>
      <c r="O71" s="22">
        <f t="shared" si="8"/>
        <v>0</v>
      </c>
      <c r="P71" s="20">
        <f t="shared" si="9"/>
        <v>5.0700000000000002E-2</v>
      </c>
      <c r="Q71" s="21">
        <v>190</v>
      </c>
      <c r="R71" s="22">
        <f t="shared" si="10"/>
        <v>9.6330000000000009</v>
      </c>
      <c r="S71" s="23">
        <f t="shared" si="11"/>
        <v>9.6330000000000009</v>
      </c>
      <c r="T71" s="53"/>
      <c r="U71" s="56">
        <v>22</v>
      </c>
      <c r="V71" s="56">
        <f t="shared" si="12"/>
        <v>0</v>
      </c>
      <c r="W71" s="56">
        <f t="shared" si="13"/>
        <v>1.1153999999999999</v>
      </c>
      <c r="X71" s="43"/>
      <c r="Y71" s="43"/>
    </row>
    <row r="72" spans="1:25" x14ac:dyDescent="0.25">
      <c r="A72" s="24" t="s">
        <v>206</v>
      </c>
      <c r="B72" s="16" t="s">
        <v>154</v>
      </c>
      <c r="C72" s="28"/>
      <c r="D72" s="26"/>
      <c r="E72" s="26"/>
      <c r="F72" s="27"/>
      <c r="G72" s="25"/>
      <c r="H72" s="26">
        <v>2.5999999999999999E-3</v>
      </c>
      <c r="I72" s="26"/>
      <c r="J72" s="26">
        <v>8.3000000000000001E-3</v>
      </c>
      <c r="K72" s="26"/>
      <c r="L72" s="27"/>
      <c r="M72" s="20">
        <f t="shared" si="7"/>
        <v>0</v>
      </c>
      <c r="N72" s="21">
        <v>270</v>
      </c>
      <c r="O72" s="22">
        <f t="shared" si="8"/>
        <v>0</v>
      </c>
      <c r="P72" s="20">
        <f t="shared" si="9"/>
        <v>1.09E-2</v>
      </c>
      <c r="Q72" s="21">
        <v>190</v>
      </c>
      <c r="R72" s="22">
        <f t="shared" si="10"/>
        <v>2.0710000000000002</v>
      </c>
      <c r="S72" s="23">
        <f t="shared" si="11"/>
        <v>2.0710000000000002</v>
      </c>
      <c r="T72" s="53"/>
      <c r="U72" s="56">
        <v>150</v>
      </c>
      <c r="V72" s="56">
        <f t="shared" si="12"/>
        <v>0</v>
      </c>
      <c r="W72" s="56">
        <f t="shared" si="13"/>
        <v>1.635</v>
      </c>
      <c r="X72" s="43"/>
      <c r="Y72" s="43"/>
    </row>
    <row r="73" spans="1:25" x14ac:dyDescent="0.25">
      <c r="A73" s="24" t="s">
        <v>205</v>
      </c>
      <c r="B73" s="16" t="s">
        <v>154</v>
      </c>
      <c r="C73" s="28"/>
      <c r="D73" s="26"/>
      <c r="E73" s="26"/>
      <c r="F73" s="27"/>
      <c r="G73" s="25"/>
      <c r="H73" s="26">
        <v>8.0000000000000002E-3</v>
      </c>
      <c r="I73" s="26"/>
      <c r="J73" s="26">
        <v>2.07E-2</v>
      </c>
      <c r="K73" s="26"/>
      <c r="L73" s="27"/>
      <c r="M73" s="20">
        <f t="shared" si="7"/>
        <v>0</v>
      </c>
      <c r="N73" s="21">
        <v>270</v>
      </c>
      <c r="O73" s="22">
        <f t="shared" si="8"/>
        <v>0</v>
      </c>
      <c r="P73" s="20">
        <f t="shared" si="9"/>
        <v>2.87E-2</v>
      </c>
      <c r="Q73" s="21">
        <v>190</v>
      </c>
      <c r="R73" s="22">
        <f t="shared" si="10"/>
        <v>5.4530000000000003</v>
      </c>
      <c r="S73" s="23">
        <f t="shared" si="11"/>
        <v>5.4530000000000003</v>
      </c>
      <c r="T73" s="53"/>
      <c r="U73" s="56">
        <v>135</v>
      </c>
      <c r="V73" s="56">
        <f t="shared" si="12"/>
        <v>0</v>
      </c>
      <c r="W73" s="56">
        <f t="shared" si="13"/>
        <v>3.8744999999999998</v>
      </c>
      <c r="X73" s="43"/>
      <c r="Y73" s="43"/>
    </row>
    <row r="74" spans="1:25" x14ac:dyDescent="0.25">
      <c r="A74" s="24" t="s">
        <v>234</v>
      </c>
      <c r="B74" s="16" t="s">
        <v>154</v>
      </c>
      <c r="C74" s="28"/>
      <c r="D74" s="26"/>
      <c r="E74" s="26"/>
      <c r="F74" s="27"/>
      <c r="G74" s="25"/>
      <c r="H74" s="26"/>
      <c r="I74" s="26"/>
      <c r="J74" s="26">
        <v>8.6699999999999999E-2</v>
      </c>
      <c r="K74" s="26"/>
      <c r="L74" s="27"/>
      <c r="M74" s="20">
        <f t="shared" si="7"/>
        <v>0</v>
      </c>
      <c r="N74" s="21">
        <v>270</v>
      </c>
      <c r="O74" s="22">
        <f t="shared" si="8"/>
        <v>0</v>
      </c>
      <c r="P74" s="20">
        <f t="shared" si="9"/>
        <v>8.6699999999999999E-2</v>
      </c>
      <c r="Q74" s="21">
        <v>190</v>
      </c>
      <c r="R74" s="22">
        <f t="shared" si="10"/>
        <v>16.472999999999999</v>
      </c>
      <c r="S74" s="23">
        <f t="shared" si="11"/>
        <v>16.472999999999999</v>
      </c>
      <c r="T74" s="53"/>
      <c r="U74" s="56">
        <v>335</v>
      </c>
      <c r="V74" s="56">
        <f t="shared" si="12"/>
        <v>0</v>
      </c>
      <c r="W74" s="56">
        <f t="shared" si="13"/>
        <v>29.044499999999999</v>
      </c>
      <c r="X74" s="43"/>
      <c r="Y74" s="43"/>
    </row>
    <row r="75" spans="1:25" x14ac:dyDescent="0.25">
      <c r="A75" s="24" t="s">
        <v>207</v>
      </c>
      <c r="B75" s="16" t="s">
        <v>154</v>
      </c>
      <c r="C75" s="28"/>
      <c r="D75" s="26"/>
      <c r="E75" s="26"/>
      <c r="F75" s="27"/>
      <c r="G75" s="25"/>
      <c r="H75" s="26"/>
      <c r="I75" s="26"/>
      <c r="J75" s="26"/>
      <c r="K75" s="26">
        <v>2.5000000000000001E-2</v>
      </c>
      <c r="L75" s="27"/>
      <c r="M75" s="20">
        <f t="shared" si="7"/>
        <v>0</v>
      </c>
      <c r="N75" s="21">
        <v>270</v>
      </c>
      <c r="O75" s="22">
        <f t="shared" si="8"/>
        <v>0</v>
      </c>
      <c r="P75" s="20">
        <f t="shared" si="9"/>
        <v>2.5000000000000001E-2</v>
      </c>
      <c r="Q75" s="21">
        <v>190</v>
      </c>
      <c r="R75" s="22">
        <f t="shared" si="10"/>
        <v>4.75</v>
      </c>
      <c r="S75" s="23">
        <f t="shared" si="11"/>
        <v>4.75</v>
      </c>
      <c r="T75" s="53"/>
      <c r="U75" s="56">
        <v>85</v>
      </c>
      <c r="V75" s="56">
        <f t="shared" si="12"/>
        <v>0</v>
      </c>
      <c r="W75" s="56">
        <f t="shared" si="13"/>
        <v>2.125</v>
      </c>
      <c r="X75" s="43"/>
      <c r="Y75" s="43"/>
    </row>
    <row r="76" spans="1:25" x14ac:dyDescent="0.25">
      <c r="A76" s="24" t="s">
        <v>203</v>
      </c>
      <c r="B76" s="16" t="s">
        <v>154</v>
      </c>
      <c r="C76" s="28"/>
      <c r="D76" s="26"/>
      <c r="E76" s="26">
        <v>0.05</v>
      </c>
      <c r="F76" s="27"/>
      <c r="G76" s="25"/>
      <c r="H76" s="26"/>
      <c r="I76" s="26"/>
      <c r="J76" s="26">
        <v>1.3299999999999999E-2</v>
      </c>
      <c r="K76" s="26"/>
      <c r="L76" s="27">
        <v>5.0500000000000003E-2</v>
      </c>
      <c r="M76" s="20">
        <f t="shared" si="7"/>
        <v>0.05</v>
      </c>
      <c r="N76" s="21">
        <v>270</v>
      </c>
      <c r="O76" s="22">
        <f t="shared" si="8"/>
        <v>13.5</v>
      </c>
      <c r="P76" s="20">
        <f t="shared" si="9"/>
        <v>6.3799999999999996E-2</v>
      </c>
      <c r="Q76" s="21">
        <v>190</v>
      </c>
      <c r="R76" s="22">
        <f t="shared" si="10"/>
        <v>12.122</v>
      </c>
      <c r="S76" s="23">
        <f t="shared" si="11"/>
        <v>25.622</v>
      </c>
      <c r="T76" s="53"/>
      <c r="U76" s="56">
        <v>57.75</v>
      </c>
      <c r="V76" s="56">
        <f t="shared" si="12"/>
        <v>2.8875000000000002</v>
      </c>
      <c r="W76" s="56">
        <f t="shared" si="13"/>
        <v>3.6844499999999996</v>
      </c>
      <c r="X76" s="43"/>
      <c r="Y76" s="43"/>
    </row>
    <row r="77" spans="1:25" ht="16.5" x14ac:dyDescent="0.3">
      <c r="A77" s="24" t="s">
        <v>599</v>
      </c>
      <c r="B77" s="16" t="s">
        <v>154</v>
      </c>
      <c r="C77" s="28"/>
      <c r="D77" s="26"/>
      <c r="E77" s="26"/>
      <c r="F77" s="27"/>
      <c r="G77" s="25"/>
      <c r="H77" s="26"/>
      <c r="I77" s="26"/>
      <c r="J77" s="31"/>
      <c r="K77" s="230">
        <v>3.0000000000000001E-5</v>
      </c>
      <c r="L77" s="27"/>
      <c r="M77" s="20">
        <f t="shared" si="7"/>
        <v>0</v>
      </c>
      <c r="N77" s="21">
        <v>270</v>
      </c>
      <c r="O77" s="22">
        <f t="shared" si="8"/>
        <v>0</v>
      </c>
      <c r="P77" s="20">
        <f t="shared" si="9"/>
        <v>3.0000000000000001E-5</v>
      </c>
      <c r="Q77" s="21">
        <v>190</v>
      </c>
      <c r="R77" s="22">
        <f t="shared" si="10"/>
        <v>5.7000000000000002E-3</v>
      </c>
      <c r="S77" s="23">
        <f t="shared" si="11"/>
        <v>5.7000000000000002E-3</v>
      </c>
      <c r="T77" s="53"/>
      <c r="U77" s="56">
        <v>4380</v>
      </c>
      <c r="V77" s="57">
        <f t="shared" si="12"/>
        <v>0</v>
      </c>
      <c r="W77" s="57">
        <f t="shared" si="13"/>
        <v>0.13140000000000002</v>
      </c>
      <c r="X77" s="43"/>
      <c r="Y77" s="43"/>
    </row>
    <row r="78" spans="1:25" x14ac:dyDescent="0.25">
      <c r="A78" s="24"/>
      <c r="B78" s="16" t="s">
        <v>154</v>
      </c>
      <c r="C78" s="28"/>
      <c r="D78" s="26"/>
      <c r="E78" s="26"/>
      <c r="F78" s="27"/>
      <c r="G78" s="25"/>
      <c r="H78" s="26"/>
      <c r="I78" s="26"/>
      <c r="J78" s="26"/>
      <c r="K78" s="26"/>
      <c r="L78" s="27"/>
      <c r="M78" s="20">
        <f t="shared" si="7"/>
        <v>0</v>
      </c>
      <c r="N78" s="21">
        <v>270</v>
      </c>
      <c r="O78" s="22">
        <f t="shared" si="8"/>
        <v>0</v>
      </c>
      <c r="P78" s="20">
        <f t="shared" si="9"/>
        <v>0</v>
      </c>
      <c r="Q78" s="21">
        <v>190</v>
      </c>
      <c r="R78" s="22">
        <f t="shared" si="10"/>
        <v>0</v>
      </c>
      <c r="S78" s="23">
        <f t="shared" si="11"/>
        <v>0</v>
      </c>
      <c r="T78" s="53"/>
      <c r="U78" s="56"/>
      <c r="V78" s="56"/>
      <c r="W78" s="56"/>
      <c r="X78" s="43"/>
      <c r="Y78" s="43"/>
    </row>
    <row r="79" spans="1:25" x14ac:dyDescent="0.25">
      <c r="A79" s="24"/>
      <c r="B79" s="16" t="s">
        <v>154</v>
      </c>
      <c r="C79" s="28"/>
      <c r="D79" s="26"/>
      <c r="E79" s="26"/>
      <c r="F79" s="27"/>
      <c r="G79" s="25"/>
      <c r="H79" s="26"/>
      <c r="I79" s="26"/>
      <c r="J79" s="26"/>
      <c r="K79" s="26"/>
      <c r="L79" s="27"/>
      <c r="M79" s="20">
        <f t="shared" si="7"/>
        <v>0</v>
      </c>
      <c r="N79" s="21">
        <v>270</v>
      </c>
      <c r="O79" s="22">
        <f t="shared" si="8"/>
        <v>0</v>
      </c>
      <c r="P79" s="20">
        <f t="shared" si="9"/>
        <v>0</v>
      </c>
      <c r="Q79" s="21">
        <v>190</v>
      </c>
      <c r="R79" s="22">
        <f t="shared" si="10"/>
        <v>0</v>
      </c>
      <c r="S79" s="23">
        <f t="shared" si="11"/>
        <v>0</v>
      </c>
      <c r="T79" s="53"/>
      <c r="U79" s="56"/>
      <c r="V79" s="56"/>
      <c r="W79" s="56"/>
      <c r="X79" s="43"/>
      <c r="Y79" s="43"/>
    </row>
    <row r="80" spans="1:25" x14ac:dyDescent="0.25">
      <c r="A80" s="24"/>
      <c r="B80" s="16" t="s">
        <v>154</v>
      </c>
      <c r="C80" s="28"/>
      <c r="D80" s="26"/>
      <c r="E80" s="26"/>
      <c r="F80" s="27"/>
      <c r="G80" s="25"/>
      <c r="H80" s="26"/>
      <c r="I80" s="26"/>
      <c r="J80" s="26"/>
      <c r="K80" s="26"/>
      <c r="L80" s="27"/>
      <c r="M80" s="20">
        <f t="shared" si="7"/>
        <v>0</v>
      </c>
      <c r="N80" s="21">
        <v>270</v>
      </c>
      <c r="O80" s="22">
        <f t="shared" si="8"/>
        <v>0</v>
      </c>
      <c r="P80" s="20">
        <f t="shared" si="9"/>
        <v>0</v>
      </c>
      <c r="Q80" s="21">
        <v>190</v>
      </c>
      <c r="R80" s="22">
        <f t="shared" si="10"/>
        <v>0</v>
      </c>
      <c r="S80" s="23">
        <f t="shared" si="11"/>
        <v>0</v>
      </c>
      <c r="T80" s="53"/>
      <c r="U80" s="56"/>
      <c r="V80" s="56"/>
      <c r="W80" s="56"/>
      <c r="X80" s="43"/>
      <c r="Y80" s="43"/>
    </row>
    <row r="81" spans="1:25" x14ac:dyDescent="0.25">
      <c r="A81" s="24"/>
      <c r="B81" s="16" t="s">
        <v>154</v>
      </c>
      <c r="C81" s="25"/>
      <c r="D81" s="26"/>
      <c r="E81" s="26"/>
      <c r="F81" s="27"/>
      <c r="G81" s="25"/>
      <c r="H81" s="26"/>
      <c r="I81" s="26"/>
      <c r="J81" s="26"/>
      <c r="K81" s="26"/>
      <c r="L81" s="27"/>
      <c r="M81" s="20">
        <f t="shared" si="7"/>
        <v>0</v>
      </c>
      <c r="N81" s="21">
        <v>270</v>
      </c>
      <c r="O81" s="22">
        <f t="shared" si="8"/>
        <v>0</v>
      </c>
      <c r="P81" s="20">
        <f t="shared" si="9"/>
        <v>0</v>
      </c>
      <c r="Q81" s="21">
        <v>190</v>
      </c>
      <c r="R81" s="22">
        <f t="shared" si="10"/>
        <v>0</v>
      </c>
      <c r="S81" s="23">
        <f t="shared" si="11"/>
        <v>0</v>
      </c>
      <c r="T81" s="53"/>
      <c r="U81" s="56"/>
      <c r="V81" s="56"/>
      <c r="W81" s="56"/>
      <c r="X81" s="43"/>
      <c r="Y81" s="43"/>
    </row>
    <row r="82" spans="1:25" x14ac:dyDescent="0.25">
      <c r="A82" s="24"/>
      <c r="B82" s="16" t="s">
        <v>154</v>
      </c>
      <c r="C82" s="25"/>
      <c r="D82" s="26"/>
      <c r="E82" s="26"/>
      <c r="F82" s="27"/>
      <c r="G82" s="25"/>
      <c r="H82" s="26"/>
      <c r="I82" s="26"/>
      <c r="J82" s="26"/>
      <c r="K82" s="26"/>
      <c r="L82" s="27"/>
      <c r="M82" s="20">
        <f t="shared" si="7"/>
        <v>0</v>
      </c>
      <c r="N82" s="21">
        <v>270</v>
      </c>
      <c r="O82" s="22">
        <f t="shared" si="8"/>
        <v>0</v>
      </c>
      <c r="P82" s="20">
        <f t="shared" si="9"/>
        <v>0</v>
      </c>
      <c r="Q82" s="21">
        <v>190</v>
      </c>
      <c r="R82" s="22">
        <f t="shared" si="10"/>
        <v>0</v>
      </c>
      <c r="S82" s="23">
        <f t="shared" si="11"/>
        <v>0</v>
      </c>
      <c r="T82" s="53"/>
      <c r="U82" s="56"/>
      <c r="V82" s="57">
        <f>SUM(V54:V81)</f>
        <v>44.694700000000005</v>
      </c>
      <c r="W82" s="57">
        <f>SUM(W54:W81)</f>
        <v>67.777507999999997</v>
      </c>
      <c r="X82" s="43"/>
      <c r="Y82" s="43"/>
    </row>
    <row r="83" spans="1:25" ht="15.75" thickBot="1" x14ac:dyDescent="0.3">
      <c r="A83" s="32"/>
      <c r="B83" s="48" t="s">
        <v>154</v>
      </c>
      <c r="C83" s="33"/>
      <c r="D83" s="34"/>
      <c r="E83" s="34"/>
      <c r="F83" s="35"/>
      <c r="G83" s="33"/>
      <c r="H83" s="34"/>
      <c r="I83" s="34"/>
      <c r="J83" s="34"/>
      <c r="K83" s="34"/>
      <c r="L83" s="35"/>
      <c r="M83" s="39">
        <f t="shared" si="7"/>
        <v>0</v>
      </c>
      <c r="N83" s="21">
        <v>270</v>
      </c>
      <c r="O83" s="41">
        <f t="shared" si="8"/>
        <v>0</v>
      </c>
      <c r="P83" s="39">
        <f t="shared" si="9"/>
        <v>0</v>
      </c>
      <c r="Q83" s="40">
        <v>190</v>
      </c>
      <c r="R83" s="41">
        <f t="shared" si="10"/>
        <v>0</v>
      </c>
      <c r="S83" s="42">
        <f t="shared" si="11"/>
        <v>0</v>
      </c>
      <c r="T83" s="54"/>
      <c r="U83" s="56"/>
      <c r="V83" s="56"/>
      <c r="W83" s="57">
        <f>V82+W82</f>
        <v>112.47220799999999</v>
      </c>
      <c r="X83" s="43"/>
      <c r="Y83" s="43"/>
    </row>
    <row r="84" spans="1:25" x14ac:dyDescent="0.25">
      <c r="A84" s="4"/>
      <c r="B84" s="4"/>
      <c r="C84" s="4"/>
      <c r="D84" s="4"/>
      <c r="E84" s="348"/>
      <c r="F84" s="348"/>
      <c r="G84" s="348"/>
      <c r="H84" s="348"/>
      <c r="I84" s="4"/>
      <c r="J84" s="4"/>
      <c r="K84" s="4"/>
      <c r="L84" s="4"/>
      <c r="M84" s="4"/>
      <c r="N84" s="4"/>
      <c r="O84" s="4"/>
      <c r="P84" s="4"/>
      <c r="Q84" s="4"/>
      <c r="R84" s="4"/>
      <c r="S84" s="36"/>
      <c r="T84" s="4"/>
    </row>
    <row r="85" spans="1:25" x14ac:dyDescent="0.25">
      <c r="A85" s="4" t="s">
        <v>155</v>
      </c>
      <c r="B85" s="4"/>
      <c r="C85" s="4"/>
      <c r="D85" s="4"/>
      <c r="E85" s="349" t="s">
        <v>156</v>
      </c>
      <c r="F85" s="349"/>
      <c r="G85" s="349"/>
      <c r="H85" s="34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</sheetData>
  <mergeCells count="52">
    <mergeCell ref="E85:H85"/>
    <mergeCell ref="E84:H84"/>
    <mergeCell ref="S50:S52"/>
    <mergeCell ref="T50:T52"/>
    <mergeCell ref="C51:C52"/>
    <mergeCell ref="D51:D52"/>
    <mergeCell ref="E51:E52"/>
    <mergeCell ref="F51:F52"/>
    <mergeCell ref="G51:G52"/>
    <mergeCell ref="H51:H52"/>
    <mergeCell ref="I51:I52"/>
    <mergeCell ref="J51:J52"/>
    <mergeCell ref="C49:J49"/>
    <mergeCell ref="M49:P49"/>
    <mergeCell ref="A50:A52"/>
    <mergeCell ref="B50:B52"/>
    <mergeCell ref="C50:F50"/>
    <mergeCell ref="G50:L50"/>
    <mergeCell ref="M50:O51"/>
    <mergeCell ref="P50:R51"/>
    <mergeCell ref="K51:K52"/>
    <mergeCell ref="L51:L52"/>
    <mergeCell ref="E37:H37"/>
    <mergeCell ref="E38:H38"/>
    <mergeCell ref="C47:L47"/>
    <mergeCell ref="M47:P47"/>
    <mergeCell ref="C48:K48"/>
    <mergeCell ref="M48:P48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1"/>
  <sheetViews>
    <sheetView topLeftCell="A46" zoomScale="120" zoomScaleNormal="120" workbookViewId="0">
      <selection activeCell="W52" sqref="W52:W80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4" t="s">
        <v>134</v>
      </c>
      <c r="B1" s="4"/>
      <c r="C1" s="350" t="s">
        <v>135</v>
      </c>
      <c r="D1" s="350"/>
      <c r="E1" s="350"/>
      <c r="F1" s="350"/>
      <c r="G1" s="350"/>
      <c r="H1" s="350"/>
      <c r="I1" s="350"/>
      <c r="J1" s="350"/>
      <c r="K1" s="350"/>
      <c r="L1" s="350"/>
      <c r="M1" s="347"/>
      <c r="N1" s="347"/>
      <c r="O1" s="347"/>
      <c r="P1" s="347"/>
      <c r="Q1" s="4"/>
      <c r="R1" s="4"/>
      <c r="S1" s="4"/>
      <c r="T1" s="4"/>
    </row>
    <row r="2" spans="1:25" x14ac:dyDescent="0.25">
      <c r="A2" s="4"/>
      <c r="B2" s="5"/>
      <c r="C2" s="347" t="s">
        <v>582</v>
      </c>
      <c r="D2" s="347"/>
      <c r="E2" s="347"/>
      <c r="F2" s="347"/>
      <c r="G2" s="347"/>
      <c r="H2" s="347"/>
      <c r="I2" s="347"/>
      <c r="J2" s="347"/>
      <c r="K2" s="347"/>
      <c r="L2" s="4"/>
      <c r="M2" s="347"/>
      <c r="N2" s="347"/>
      <c r="O2" s="347"/>
      <c r="P2" s="347"/>
      <c r="Q2" s="4"/>
      <c r="R2" s="4"/>
      <c r="S2" s="4"/>
      <c r="T2" s="4"/>
    </row>
    <row r="3" spans="1:25" ht="15.75" thickBot="1" x14ac:dyDescent="0.3">
      <c r="A3" s="4"/>
      <c r="B3" s="4"/>
      <c r="C3" s="351" t="s">
        <v>136</v>
      </c>
      <c r="D3" s="351"/>
      <c r="E3" s="351"/>
      <c r="F3" s="351"/>
      <c r="G3" s="351"/>
      <c r="H3" s="351"/>
      <c r="I3" s="351"/>
      <c r="J3" s="351"/>
      <c r="K3" s="4"/>
      <c r="L3" s="4"/>
      <c r="M3" s="347"/>
      <c r="N3" s="347"/>
      <c r="O3" s="347"/>
      <c r="P3" s="347"/>
      <c r="Q3" s="4"/>
      <c r="R3" s="4"/>
      <c r="S3" s="4"/>
      <c r="T3" s="4"/>
    </row>
    <row r="4" spans="1:25" ht="15" customHeight="1" x14ac:dyDescent="0.25">
      <c r="A4" s="332" t="s">
        <v>137</v>
      </c>
      <c r="B4" s="335" t="s">
        <v>138</v>
      </c>
      <c r="C4" s="338" t="s">
        <v>139</v>
      </c>
      <c r="D4" s="339"/>
      <c r="E4" s="339"/>
      <c r="F4" s="340"/>
      <c r="G4" s="338" t="s">
        <v>140</v>
      </c>
      <c r="H4" s="339"/>
      <c r="I4" s="339"/>
      <c r="J4" s="339"/>
      <c r="K4" s="339"/>
      <c r="L4" s="340"/>
      <c r="M4" s="341" t="s">
        <v>141</v>
      </c>
      <c r="N4" s="342"/>
      <c r="O4" s="343"/>
      <c r="P4" s="352" t="s">
        <v>142</v>
      </c>
      <c r="Q4" s="342"/>
      <c r="R4" s="353"/>
      <c r="S4" s="361" t="s">
        <v>143</v>
      </c>
      <c r="T4" s="364" t="s">
        <v>144</v>
      </c>
      <c r="U4" s="43"/>
      <c r="V4" s="43"/>
      <c r="W4" s="43"/>
      <c r="X4" s="43"/>
      <c r="Y4" s="43"/>
    </row>
    <row r="5" spans="1:25" ht="30" customHeight="1" x14ac:dyDescent="0.25">
      <c r="A5" s="333"/>
      <c r="B5" s="336"/>
      <c r="C5" s="367" t="s">
        <v>69</v>
      </c>
      <c r="D5" s="356" t="s">
        <v>66</v>
      </c>
      <c r="E5" s="356" t="s">
        <v>106</v>
      </c>
      <c r="F5" s="358" t="s">
        <v>170</v>
      </c>
      <c r="G5" s="367" t="s">
        <v>180</v>
      </c>
      <c r="H5" s="356" t="s">
        <v>70</v>
      </c>
      <c r="I5" s="356" t="s">
        <v>65</v>
      </c>
      <c r="J5" s="356" t="s">
        <v>181</v>
      </c>
      <c r="K5" s="356" t="s">
        <v>72</v>
      </c>
      <c r="L5" s="358" t="s">
        <v>145</v>
      </c>
      <c r="M5" s="344"/>
      <c r="N5" s="345"/>
      <c r="O5" s="346"/>
      <c r="P5" s="354"/>
      <c r="Q5" s="345"/>
      <c r="R5" s="355"/>
      <c r="S5" s="362"/>
      <c r="T5" s="365"/>
      <c r="U5" s="43"/>
      <c r="V5" s="43"/>
      <c r="W5" s="43"/>
      <c r="X5" s="43"/>
      <c r="Y5" s="43"/>
    </row>
    <row r="6" spans="1:25" ht="41.25" customHeight="1" thickBot="1" x14ac:dyDescent="0.3">
      <c r="A6" s="334"/>
      <c r="B6" s="337"/>
      <c r="C6" s="368"/>
      <c r="D6" s="357"/>
      <c r="E6" s="357"/>
      <c r="F6" s="359"/>
      <c r="G6" s="368"/>
      <c r="H6" s="357"/>
      <c r="I6" s="357"/>
      <c r="J6" s="357"/>
      <c r="K6" s="357"/>
      <c r="L6" s="359"/>
      <c r="M6" s="6" t="s">
        <v>146</v>
      </c>
      <c r="N6" s="2" t="s">
        <v>147</v>
      </c>
      <c r="O6" s="1" t="s">
        <v>148</v>
      </c>
      <c r="P6" s="7" t="s">
        <v>146</v>
      </c>
      <c r="Q6" s="2" t="s">
        <v>147</v>
      </c>
      <c r="R6" s="3" t="s">
        <v>148</v>
      </c>
      <c r="S6" s="363"/>
      <c r="T6" s="366"/>
      <c r="U6" s="44"/>
      <c r="V6" s="44"/>
      <c r="W6" s="43"/>
      <c r="X6" s="43"/>
      <c r="Y6" s="43"/>
    </row>
    <row r="7" spans="1:25" ht="15.75" thickBot="1" x14ac:dyDescent="0.3">
      <c r="A7" s="8" t="s">
        <v>149</v>
      </c>
      <c r="B7" s="9"/>
      <c r="C7" s="38" t="s">
        <v>152</v>
      </c>
      <c r="D7" s="10" t="s">
        <v>571</v>
      </c>
      <c r="E7" s="10" t="s">
        <v>150</v>
      </c>
      <c r="F7" s="37" t="s">
        <v>171</v>
      </c>
      <c r="G7" s="38" t="s">
        <v>153</v>
      </c>
      <c r="H7" s="10" t="s">
        <v>151</v>
      </c>
      <c r="I7" s="10" t="s">
        <v>152</v>
      </c>
      <c r="J7" s="10" t="s">
        <v>48</v>
      </c>
      <c r="K7" s="10" t="s">
        <v>150</v>
      </c>
      <c r="L7" s="229" t="s">
        <v>529</v>
      </c>
      <c r="M7" s="11"/>
      <c r="N7" s="12"/>
      <c r="O7" s="13"/>
      <c r="P7" s="11"/>
      <c r="Q7" s="12"/>
      <c r="R7" s="13"/>
      <c r="S7" s="14"/>
      <c r="T7" s="51"/>
      <c r="U7" s="55" t="s">
        <v>250</v>
      </c>
      <c r="V7" s="55" t="s">
        <v>32</v>
      </c>
      <c r="W7" s="55" t="s">
        <v>33</v>
      </c>
      <c r="X7" s="43"/>
      <c r="Y7" s="43"/>
    </row>
    <row r="8" spans="1:25" x14ac:dyDescent="0.25">
      <c r="A8" s="15" t="s">
        <v>193</v>
      </c>
      <c r="B8" s="16" t="s">
        <v>154</v>
      </c>
      <c r="C8" s="17">
        <v>0.23630000000000001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0.23630000000000001</v>
      </c>
      <c r="N8" s="21">
        <v>130</v>
      </c>
      <c r="O8" s="22">
        <f>M8*N8</f>
        <v>30.719000000000001</v>
      </c>
      <c r="P8" s="20">
        <f>G8+H8+I8+J8+K8+L8</f>
        <v>0</v>
      </c>
      <c r="Q8" s="21">
        <v>210</v>
      </c>
      <c r="R8" s="22">
        <f>P8*Q8</f>
        <v>0</v>
      </c>
      <c r="S8" s="23">
        <f>O8+R8</f>
        <v>30.719000000000001</v>
      </c>
      <c r="T8" s="52"/>
      <c r="U8" s="56">
        <v>22</v>
      </c>
      <c r="V8" s="56">
        <f>M8*U8</f>
        <v>5.1985999999999999</v>
      </c>
      <c r="W8" s="56">
        <f>P8*U8</f>
        <v>0</v>
      </c>
      <c r="X8" s="43"/>
      <c r="Y8" s="43"/>
    </row>
    <row r="9" spans="1:25" x14ac:dyDescent="0.25">
      <c r="A9" s="24" t="s">
        <v>195</v>
      </c>
      <c r="B9" s="16" t="s">
        <v>154</v>
      </c>
      <c r="C9" s="25">
        <v>8.0999999999999996E-3</v>
      </c>
      <c r="D9" s="26"/>
      <c r="E9" s="26"/>
      <c r="F9" s="27"/>
      <c r="G9" s="25">
        <v>6.0000000000000001E-3</v>
      </c>
      <c r="H9" s="26"/>
      <c r="I9" s="26"/>
      <c r="J9" s="26"/>
      <c r="K9" s="26"/>
      <c r="L9" s="27"/>
      <c r="M9" s="20">
        <f t="shared" ref="M9:M35" si="0">C9+D9+E9+F9</f>
        <v>8.0999999999999996E-3</v>
      </c>
      <c r="N9" s="21">
        <v>130</v>
      </c>
      <c r="O9" s="22">
        <f t="shared" ref="O9:O35" si="1">M9*N9</f>
        <v>1.0529999999999999</v>
      </c>
      <c r="P9" s="20">
        <f t="shared" ref="P9:P35" si="2">G9+H9+I9+J9+K9+L9</f>
        <v>6.0000000000000001E-3</v>
      </c>
      <c r="Q9" s="21">
        <v>210</v>
      </c>
      <c r="R9" s="22">
        <f t="shared" ref="R9:R35" si="3">P9*Q9</f>
        <v>1.26</v>
      </c>
      <c r="S9" s="23">
        <f t="shared" ref="S9:S35" si="4">O9+R9</f>
        <v>2.3129999999999997</v>
      </c>
      <c r="T9" s="53"/>
      <c r="U9" s="56">
        <v>84.78</v>
      </c>
      <c r="V9" s="56">
        <f t="shared" ref="V9:V33" si="5">M9*U9</f>
        <v>0.68671799999999994</v>
      </c>
      <c r="W9" s="56">
        <f t="shared" ref="W9:W33" si="6">P9*U9</f>
        <v>0.50868000000000002</v>
      </c>
      <c r="X9" s="43"/>
      <c r="Y9" s="43"/>
    </row>
    <row r="10" spans="1:25" x14ac:dyDescent="0.25">
      <c r="A10" s="24" t="s">
        <v>194</v>
      </c>
      <c r="B10" s="16" t="s">
        <v>154</v>
      </c>
      <c r="C10" s="25">
        <v>1.0500000000000001E-2</v>
      </c>
      <c r="D10" s="26"/>
      <c r="E10" s="26"/>
      <c r="F10" s="27"/>
      <c r="G10" s="25">
        <v>3.1399999999999997E-2</v>
      </c>
      <c r="H10" s="26">
        <v>1.4500000000000001E-2</v>
      </c>
      <c r="I10" s="26"/>
      <c r="J10" s="26"/>
      <c r="K10" s="26"/>
      <c r="L10" s="27"/>
      <c r="M10" s="20">
        <f t="shared" si="0"/>
        <v>1.0500000000000001E-2</v>
      </c>
      <c r="N10" s="21">
        <v>130</v>
      </c>
      <c r="O10" s="22">
        <f t="shared" si="1"/>
        <v>1.365</v>
      </c>
      <c r="P10" s="20">
        <f t="shared" si="2"/>
        <v>4.5899999999999996E-2</v>
      </c>
      <c r="Q10" s="21">
        <v>210</v>
      </c>
      <c r="R10" s="22">
        <f t="shared" si="3"/>
        <v>9.6389999999999993</v>
      </c>
      <c r="S10" s="23">
        <f t="shared" si="4"/>
        <v>11.004</v>
      </c>
      <c r="T10" s="53"/>
      <c r="U10" s="56">
        <v>27</v>
      </c>
      <c r="V10" s="56">
        <f t="shared" si="5"/>
        <v>0.28350000000000003</v>
      </c>
      <c r="W10" s="56">
        <f t="shared" si="6"/>
        <v>1.2392999999999998</v>
      </c>
      <c r="X10" s="43"/>
      <c r="Y10" s="43"/>
    </row>
    <row r="11" spans="1:25" x14ac:dyDescent="0.25">
      <c r="A11" s="24" t="s">
        <v>220</v>
      </c>
      <c r="B11" s="16" t="s">
        <v>154</v>
      </c>
      <c r="C11" s="25">
        <v>1E-3</v>
      </c>
      <c r="D11" s="26"/>
      <c r="E11" s="26"/>
      <c r="F11" s="27"/>
      <c r="G11" s="25"/>
      <c r="H11" s="26">
        <v>1E-3</v>
      </c>
      <c r="I11" s="26"/>
      <c r="J11" s="26"/>
      <c r="K11" s="26"/>
      <c r="L11" s="27"/>
      <c r="M11" s="20">
        <f t="shared" si="0"/>
        <v>1E-3</v>
      </c>
      <c r="N11" s="21">
        <v>130</v>
      </c>
      <c r="O11" s="22">
        <f t="shared" si="1"/>
        <v>0.13</v>
      </c>
      <c r="P11" s="20">
        <f t="shared" si="2"/>
        <v>1E-3</v>
      </c>
      <c r="Q11" s="21">
        <v>210</v>
      </c>
      <c r="R11" s="22">
        <f t="shared" si="3"/>
        <v>0.21</v>
      </c>
      <c r="S11" s="23">
        <f t="shared" si="4"/>
        <v>0.33999999999999997</v>
      </c>
      <c r="T11" s="53"/>
      <c r="U11" s="56">
        <v>350</v>
      </c>
      <c r="V11" s="56">
        <f t="shared" si="5"/>
        <v>0.35000000000000003</v>
      </c>
      <c r="W11" s="56">
        <f t="shared" si="6"/>
        <v>0.35000000000000003</v>
      </c>
      <c r="X11" s="43"/>
      <c r="Y11" s="43"/>
    </row>
    <row r="12" spans="1:25" x14ac:dyDescent="0.25">
      <c r="A12" s="24" t="s">
        <v>218</v>
      </c>
      <c r="B12" s="16" t="s">
        <v>154</v>
      </c>
      <c r="C12" s="25">
        <v>1.2699999999999999E-2</v>
      </c>
      <c r="D12" s="26"/>
      <c r="E12" s="26"/>
      <c r="F12" s="27"/>
      <c r="G12" s="25"/>
      <c r="H12" s="26">
        <v>1.2500000000000001E-2</v>
      </c>
      <c r="I12" s="26"/>
      <c r="J12" s="26"/>
      <c r="K12" s="26"/>
      <c r="L12" s="27"/>
      <c r="M12" s="20">
        <f t="shared" si="0"/>
        <v>1.2699999999999999E-2</v>
      </c>
      <c r="N12" s="21">
        <v>130</v>
      </c>
      <c r="O12" s="22">
        <f t="shared" si="1"/>
        <v>1.651</v>
      </c>
      <c r="P12" s="20">
        <f t="shared" si="2"/>
        <v>1.2500000000000001E-2</v>
      </c>
      <c r="Q12" s="21">
        <v>210</v>
      </c>
      <c r="R12" s="22">
        <f t="shared" si="3"/>
        <v>2.625</v>
      </c>
      <c r="S12" s="23">
        <f t="shared" si="4"/>
        <v>4.2759999999999998</v>
      </c>
      <c r="T12" s="53"/>
      <c r="U12" s="56">
        <v>22</v>
      </c>
      <c r="V12" s="56">
        <f t="shared" si="5"/>
        <v>0.27939999999999998</v>
      </c>
      <c r="W12" s="56">
        <f t="shared" si="6"/>
        <v>0.27500000000000002</v>
      </c>
      <c r="X12" s="43"/>
      <c r="Y12" s="43"/>
    </row>
    <row r="13" spans="1:25" x14ac:dyDescent="0.25">
      <c r="A13" s="24" t="s">
        <v>206</v>
      </c>
      <c r="B13" s="16" t="s">
        <v>154</v>
      </c>
      <c r="C13" s="25">
        <v>1.44E-2</v>
      </c>
      <c r="D13" s="26"/>
      <c r="E13" s="26"/>
      <c r="F13" s="27"/>
      <c r="G13" s="25"/>
      <c r="H13" s="26"/>
      <c r="I13" s="26"/>
      <c r="J13" s="26">
        <v>6.4000000000000003E-3</v>
      </c>
      <c r="K13" s="26"/>
      <c r="L13" s="27"/>
      <c r="M13" s="20">
        <f t="shared" si="0"/>
        <v>1.44E-2</v>
      </c>
      <c r="N13" s="21">
        <v>130</v>
      </c>
      <c r="O13" s="22">
        <f t="shared" si="1"/>
        <v>1.8719999999999999</v>
      </c>
      <c r="P13" s="20">
        <f t="shared" si="2"/>
        <v>6.4000000000000003E-3</v>
      </c>
      <c r="Q13" s="21">
        <v>210</v>
      </c>
      <c r="R13" s="22">
        <f t="shared" si="3"/>
        <v>1.3440000000000001</v>
      </c>
      <c r="S13" s="23">
        <f t="shared" si="4"/>
        <v>3.2160000000000002</v>
      </c>
      <c r="T13" s="53"/>
      <c r="U13" s="56">
        <v>150</v>
      </c>
      <c r="V13" s="56">
        <f t="shared" si="5"/>
        <v>2.16</v>
      </c>
      <c r="W13" s="56">
        <f t="shared" si="6"/>
        <v>0.96000000000000008</v>
      </c>
      <c r="X13" s="43"/>
      <c r="Y13" s="43"/>
    </row>
    <row r="14" spans="1:25" x14ac:dyDescent="0.25">
      <c r="A14" s="24" t="s">
        <v>204</v>
      </c>
      <c r="B14" s="16" t="s">
        <v>154</v>
      </c>
      <c r="C14" s="25">
        <v>2.0999999999999999E-3</v>
      </c>
      <c r="D14" s="26"/>
      <c r="E14" s="26"/>
      <c r="F14" s="27"/>
      <c r="G14" s="25"/>
      <c r="H14" s="26"/>
      <c r="I14" s="26"/>
      <c r="J14" s="26">
        <v>2.0999999999999999E-3</v>
      </c>
      <c r="K14" s="26"/>
      <c r="L14" s="27"/>
      <c r="M14" s="20">
        <f t="shared" si="0"/>
        <v>2.0999999999999999E-3</v>
      </c>
      <c r="N14" s="21">
        <v>130</v>
      </c>
      <c r="O14" s="22">
        <f t="shared" si="1"/>
        <v>0.27299999999999996</v>
      </c>
      <c r="P14" s="20">
        <f t="shared" si="2"/>
        <v>2.0999999999999999E-3</v>
      </c>
      <c r="Q14" s="21">
        <v>210</v>
      </c>
      <c r="R14" s="22">
        <f t="shared" si="3"/>
        <v>0.44099999999999995</v>
      </c>
      <c r="S14" s="23">
        <f t="shared" si="4"/>
        <v>0.71399999999999997</v>
      </c>
      <c r="T14" s="53"/>
      <c r="U14" s="56">
        <v>34</v>
      </c>
      <c r="V14" s="56">
        <f t="shared" si="5"/>
        <v>7.1399999999999991E-2</v>
      </c>
      <c r="W14" s="56">
        <f t="shared" si="6"/>
        <v>7.1399999999999991E-2</v>
      </c>
      <c r="X14" s="43"/>
      <c r="Y14" s="43"/>
    </row>
    <row r="15" spans="1:25" x14ac:dyDescent="0.25">
      <c r="A15" s="24" t="s">
        <v>187</v>
      </c>
      <c r="B15" s="16" t="s">
        <v>154</v>
      </c>
      <c r="C15" s="25">
        <v>5.4000000000000003E-3</v>
      </c>
      <c r="D15" s="29"/>
      <c r="E15" s="26">
        <v>1.4999999999999999E-2</v>
      </c>
      <c r="F15" s="27"/>
      <c r="G15" s="25"/>
      <c r="H15" s="26"/>
      <c r="I15" s="26"/>
      <c r="J15" s="26">
        <v>6.9999999999999999E-4</v>
      </c>
      <c r="K15" s="26">
        <v>1.4999999999999999E-2</v>
      </c>
      <c r="L15" s="27"/>
      <c r="M15" s="20">
        <f t="shared" si="0"/>
        <v>2.0400000000000001E-2</v>
      </c>
      <c r="N15" s="21">
        <v>130</v>
      </c>
      <c r="O15" s="22">
        <f t="shared" si="1"/>
        <v>2.6520000000000001</v>
      </c>
      <c r="P15" s="20">
        <f t="shared" si="2"/>
        <v>1.5699999999999999E-2</v>
      </c>
      <c r="Q15" s="21">
        <v>210</v>
      </c>
      <c r="R15" s="22">
        <f t="shared" si="3"/>
        <v>3.2969999999999997</v>
      </c>
      <c r="S15" s="23">
        <f t="shared" si="4"/>
        <v>5.9489999999999998</v>
      </c>
      <c r="T15" s="53"/>
      <c r="U15" s="56">
        <v>45</v>
      </c>
      <c r="V15" s="56">
        <f t="shared" si="5"/>
        <v>0.91800000000000004</v>
      </c>
      <c r="W15" s="56">
        <f t="shared" si="6"/>
        <v>0.70649999999999991</v>
      </c>
      <c r="X15" s="43"/>
      <c r="Y15" s="43"/>
    </row>
    <row r="16" spans="1:25" x14ac:dyDescent="0.25">
      <c r="A16" s="24" t="s">
        <v>197</v>
      </c>
      <c r="B16" s="16" t="s">
        <v>154</v>
      </c>
      <c r="C16" s="25">
        <v>1E-3</v>
      </c>
      <c r="D16" s="26"/>
      <c r="E16" s="26"/>
      <c r="F16" s="27"/>
      <c r="G16" s="25">
        <v>5.0000000000000001E-4</v>
      </c>
      <c r="H16" s="26">
        <v>1E-3</v>
      </c>
      <c r="I16" s="26">
        <v>1E-3</v>
      </c>
      <c r="J16" s="26">
        <v>1E-3</v>
      </c>
      <c r="K16" s="26"/>
      <c r="L16" s="27"/>
      <c r="M16" s="20">
        <f t="shared" si="0"/>
        <v>1E-3</v>
      </c>
      <c r="N16" s="21">
        <v>130</v>
      </c>
      <c r="O16" s="22">
        <f t="shared" si="1"/>
        <v>0.13</v>
      </c>
      <c r="P16" s="20">
        <f t="shared" si="2"/>
        <v>3.5000000000000001E-3</v>
      </c>
      <c r="Q16" s="21">
        <v>210</v>
      </c>
      <c r="R16" s="22">
        <f t="shared" si="3"/>
        <v>0.73499999999999999</v>
      </c>
      <c r="S16" s="23">
        <f t="shared" si="4"/>
        <v>0.86499999999999999</v>
      </c>
      <c r="T16" s="53"/>
      <c r="U16" s="56">
        <v>15</v>
      </c>
      <c r="V16" s="56">
        <f t="shared" si="5"/>
        <v>1.4999999999999999E-2</v>
      </c>
      <c r="W16" s="56">
        <f t="shared" si="6"/>
        <v>5.2499999999999998E-2</v>
      </c>
      <c r="X16" s="43"/>
      <c r="Y16" s="43"/>
    </row>
    <row r="17" spans="1:25" x14ac:dyDescent="0.25">
      <c r="A17" s="24" t="s">
        <v>222</v>
      </c>
      <c r="B17" s="16" t="s">
        <v>154</v>
      </c>
      <c r="C17" s="28"/>
      <c r="D17" s="26">
        <v>9.6000000000000002E-2</v>
      </c>
      <c r="E17" s="26"/>
      <c r="F17" s="27"/>
      <c r="G17" s="25"/>
      <c r="H17" s="26"/>
      <c r="I17" s="26"/>
      <c r="J17" s="26"/>
      <c r="K17" s="26"/>
      <c r="L17" s="27"/>
      <c r="M17" s="20">
        <f t="shared" si="0"/>
        <v>9.6000000000000002E-2</v>
      </c>
      <c r="N17" s="21">
        <v>130</v>
      </c>
      <c r="O17" s="22">
        <f t="shared" si="1"/>
        <v>12.48</v>
      </c>
      <c r="P17" s="20">
        <f t="shared" si="2"/>
        <v>0</v>
      </c>
      <c r="Q17" s="21">
        <v>210</v>
      </c>
      <c r="R17" s="22">
        <f t="shared" si="3"/>
        <v>0</v>
      </c>
      <c r="S17" s="23">
        <f t="shared" si="4"/>
        <v>12.48</v>
      </c>
      <c r="T17" s="53"/>
      <c r="U17" s="56">
        <v>250</v>
      </c>
      <c r="V17" s="56">
        <f t="shared" si="5"/>
        <v>24</v>
      </c>
      <c r="W17" s="56">
        <f t="shared" si="6"/>
        <v>0</v>
      </c>
      <c r="X17" s="43"/>
      <c r="Y17" s="43"/>
    </row>
    <row r="18" spans="1:25" x14ac:dyDescent="0.25">
      <c r="A18" s="24" t="s">
        <v>223</v>
      </c>
      <c r="B18" s="16" t="s">
        <v>154</v>
      </c>
      <c r="C18" s="28"/>
      <c r="D18" s="26"/>
      <c r="E18" s="26">
        <v>1E-3</v>
      </c>
      <c r="F18" s="27"/>
      <c r="G18" s="25"/>
      <c r="H18" s="26"/>
      <c r="I18" s="26"/>
      <c r="J18" s="26"/>
      <c r="K18" s="26"/>
      <c r="L18" s="27"/>
      <c r="M18" s="20">
        <f t="shared" si="0"/>
        <v>1E-3</v>
      </c>
      <c r="N18" s="21">
        <v>130</v>
      </c>
      <c r="O18" s="22">
        <f t="shared" si="1"/>
        <v>0.13</v>
      </c>
      <c r="P18" s="20">
        <f t="shared" si="2"/>
        <v>0</v>
      </c>
      <c r="Q18" s="21">
        <v>210</v>
      </c>
      <c r="R18" s="22">
        <f t="shared" si="3"/>
        <v>0</v>
      </c>
      <c r="S18" s="23">
        <f t="shared" si="4"/>
        <v>0.13</v>
      </c>
      <c r="T18" s="53"/>
      <c r="U18" s="56">
        <v>230</v>
      </c>
      <c r="V18" s="56">
        <f t="shared" si="5"/>
        <v>0.23</v>
      </c>
      <c r="W18" s="56">
        <f t="shared" si="6"/>
        <v>0</v>
      </c>
      <c r="X18" s="43"/>
      <c r="Y18" s="43"/>
    </row>
    <row r="19" spans="1:25" x14ac:dyDescent="0.25">
      <c r="A19" s="24" t="s">
        <v>235</v>
      </c>
      <c r="B19" s="16" t="s">
        <v>154</v>
      </c>
      <c r="C19" s="28"/>
      <c r="D19" s="26"/>
      <c r="E19" s="26">
        <v>8.0000000000000002E-3</v>
      </c>
      <c r="F19" s="27"/>
      <c r="G19" s="25"/>
      <c r="H19" s="26"/>
      <c r="I19" s="26"/>
      <c r="J19" s="26"/>
      <c r="K19" s="26"/>
      <c r="L19" s="27"/>
      <c r="M19" s="20">
        <f t="shared" si="0"/>
        <v>8.0000000000000002E-3</v>
      </c>
      <c r="N19" s="21">
        <v>130</v>
      </c>
      <c r="O19" s="22">
        <f t="shared" si="1"/>
        <v>1.04</v>
      </c>
      <c r="P19" s="20">
        <f t="shared" si="2"/>
        <v>0</v>
      </c>
      <c r="Q19" s="21">
        <v>210</v>
      </c>
      <c r="R19" s="22">
        <f t="shared" si="3"/>
        <v>0</v>
      </c>
      <c r="S19" s="23">
        <f t="shared" si="4"/>
        <v>1.04</v>
      </c>
      <c r="T19" s="53"/>
      <c r="U19" s="56">
        <v>120</v>
      </c>
      <c r="V19" s="56">
        <f t="shared" si="5"/>
        <v>0.96</v>
      </c>
      <c r="W19" s="56">
        <f t="shared" si="6"/>
        <v>0</v>
      </c>
      <c r="X19" s="43"/>
      <c r="Y19" s="43"/>
    </row>
    <row r="20" spans="1:25" x14ac:dyDescent="0.25">
      <c r="A20" s="24" t="s">
        <v>208</v>
      </c>
      <c r="B20" s="16" t="s">
        <v>154</v>
      </c>
      <c r="C20" s="28"/>
      <c r="D20" s="26"/>
      <c r="E20" s="26"/>
      <c r="F20" s="27"/>
      <c r="G20" s="25"/>
      <c r="H20" s="26"/>
      <c r="I20" s="26"/>
      <c r="J20" s="26"/>
      <c r="K20" s="26"/>
      <c r="L20" s="27">
        <v>0.03</v>
      </c>
      <c r="M20" s="20">
        <f t="shared" si="0"/>
        <v>0</v>
      </c>
      <c r="N20" s="21">
        <v>130</v>
      </c>
      <c r="O20" s="22">
        <f t="shared" si="1"/>
        <v>0</v>
      </c>
      <c r="P20" s="20">
        <f t="shared" si="2"/>
        <v>0.03</v>
      </c>
      <c r="Q20" s="21">
        <v>210</v>
      </c>
      <c r="R20" s="22">
        <f t="shared" si="3"/>
        <v>6.3</v>
      </c>
      <c r="S20" s="23">
        <f t="shared" si="4"/>
        <v>6.3</v>
      </c>
      <c r="T20" s="53"/>
      <c r="U20" s="56">
        <v>34.29</v>
      </c>
      <c r="V20" s="56">
        <f t="shared" si="5"/>
        <v>0</v>
      </c>
      <c r="W20" s="56">
        <f t="shared" si="6"/>
        <v>1.0286999999999999</v>
      </c>
      <c r="X20" s="43"/>
      <c r="Y20" s="43"/>
    </row>
    <row r="21" spans="1:25" x14ac:dyDescent="0.25">
      <c r="A21" s="24" t="s">
        <v>333</v>
      </c>
      <c r="B21" s="16" t="s">
        <v>154</v>
      </c>
      <c r="C21" s="28"/>
      <c r="D21" s="26"/>
      <c r="E21" s="26"/>
      <c r="F21" s="27">
        <v>0.2</v>
      </c>
      <c r="G21" s="25"/>
      <c r="H21" s="26"/>
      <c r="I21" s="26"/>
      <c r="J21" s="26"/>
      <c r="K21" s="26"/>
      <c r="L21" s="27"/>
      <c r="M21" s="20">
        <f t="shared" si="0"/>
        <v>0.2</v>
      </c>
      <c r="N21" s="21">
        <v>130</v>
      </c>
      <c r="O21" s="22">
        <f t="shared" si="1"/>
        <v>26</v>
      </c>
      <c r="P21" s="20">
        <f t="shared" si="2"/>
        <v>0</v>
      </c>
      <c r="Q21" s="21">
        <v>210</v>
      </c>
      <c r="R21" s="22">
        <f t="shared" si="3"/>
        <v>0</v>
      </c>
      <c r="S21" s="23">
        <f t="shared" si="4"/>
        <v>26</v>
      </c>
      <c r="T21" s="53"/>
      <c r="U21" s="56">
        <v>150</v>
      </c>
      <c r="V21" s="56">
        <f t="shared" si="5"/>
        <v>30</v>
      </c>
      <c r="W21" s="56">
        <f t="shared" si="6"/>
        <v>0</v>
      </c>
      <c r="X21" s="43"/>
      <c r="Y21" s="43"/>
    </row>
    <row r="22" spans="1:25" x14ac:dyDescent="0.25">
      <c r="A22" s="24" t="s">
        <v>199</v>
      </c>
      <c r="B22" s="16" t="s">
        <v>154</v>
      </c>
      <c r="C22" s="28"/>
      <c r="D22" s="26"/>
      <c r="E22" s="26"/>
      <c r="F22" s="27"/>
      <c r="G22" s="25">
        <v>6.25E-2</v>
      </c>
      <c r="H22" s="26">
        <v>6.7500000000000004E-2</v>
      </c>
      <c r="I22" s="26"/>
      <c r="J22" s="26"/>
      <c r="K22" s="26"/>
      <c r="L22" s="27"/>
      <c r="M22" s="20">
        <f t="shared" si="0"/>
        <v>0</v>
      </c>
      <c r="N22" s="21">
        <v>130</v>
      </c>
      <c r="O22" s="22">
        <f t="shared" si="1"/>
        <v>0</v>
      </c>
      <c r="P22" s="20">
        <f t="shared" si="2"/>
        <v>0.13</v>
      </c>
      <c r="Q22" s="21">
        <v>210</v>
      </c>
      <c r="R22" s="22">
        <f t="shared" si="3"/>
        <v>27.3</v>
      </c>
      <c r="S22" s="23">
        <f t="shared" si="4"/>
        <v>27.3</v>
      </c>
      <c r="T22" s="53"/>
      <c r="U22" s="56">
        <v>21</v>
      </c>
      <c r="V22" s="56">
        <f t="shared" si="5"/>
        <v>0</v>
      </c>
      <c r="W22" s="56">
        <f t="shared" si="6"/>
        <v>2.73</v>
      </c>
      <c r="X22" s="43"/>
      <c r="Y22" s="43"/>
    </row>
    <row r="23" spans="1:25" x14ac:dyDescent="0.25">
      <c r="A23" s="24" t="s">
        <v>239</v>
      </c>
      <c r="B23" s="16" t="s">
        <v>154</v>
      </c>
      <c r="C23" s="28"/>
      <c r="D23" s="26"/>
      <c r="E23" s="26"/>
      <c r="F23" s="27"/>
      <c r="G23" s="25">
        <v>2.6200000000000001E-2</v>
      </c>
      <c r="H23" s="26"/>
      <c r="I23" s="26"/>
      <c r="J23" s="26"/>
      <c r="K23" s="26"/>
      <c r="L23" s="27"/>
      <c r="M23" s="20">
        <f t="shared" si="0"/>
        <v>0</v>
      </c>
      <c r="N23" s="21">
        <v>130</v>
      </c>
      <c r="O23" s="22">
        <f t="shared" si="1"/>
        <v>0</v>
      </c>
      <c r="P23" s="20">
        <f t="shared" si="2"/>
        <v>2.6200000000000001E-2</v>
      </c>
      <c r="Q23" s="21">
        <v>210</v>
      </c>
      <c r="R23" s="22">
        <f t="shared" si="3"/>
        <v>5.5020000000000007</v>
      </c>
      <c r="S23" s="23">
        <f t="shared" si="4"/>
        <v>5.5020000000000007</v>
      </c>
      <c r="T23" s="53"/>
      <c r="U23" s="56">
        <v>90</v>
      </c>
      <c r="V23" s="56">
        <f t="shared" si="5"/>
        <v>0</v>
      </c>
      <c r="W23" s="56">
        <f t="shared" si="6"/>
        <v>2.3580000000000001</v>
      </c>
      <c r="X23" s="43"/>
      <c r="Y23" s="43"/>
    </row>
    <row r="24" spans="1:25" x14ac:dyDescent="0.25">
      <c r="A24" s="24" t="s">
        <v>209</v>
      </c>
      <c r="B24" s="16" t="s">
        <v>210</v>
      </c>
      <c r="C24" s="28"/>
      <c r="D24" s="26"/>
      <c r="E24" s="26"/>
      <c r="F24" s="27"/>
      <c r="G24" s="25">
        <v>8.0000000000000002E-3</v>
      </c>
      <c r="H24" s="26"/>
      <c r="I24" s="26"/>
      <c r="J24" s="26"/>
      <c r="K24" s="26"/>
      <c r="L24" s="27"/>
      <c r="M24" s="20">
        <f t="shared" si="0"/>
        <v>0</v>
      </c>
      <c r="N24" s="21">
        <v>130</v>
      </c>
      <c r="O24" s="22">
        <f t="shared" si="1"/>
        <v>0</v>
      </c>
      <c r="P24" s="20">
        <f t="shared" si="2"/>
        <v>8.0000000000000002E-3</v>
      </c>
      <c r="Q24" s="21">
        <v>210</v>
      </c>
      <c r="R24" s="22">
        <f t="shared" si="3"/>
        <v>1.68</v>
      </c>
      <c r="S24" s="23">
        <f t="shared" si="4"/>
        <v>1.68</v>
      </c>
      <c r="T24" s="53"/>
      <c r="U24" s="56">
        <v>135</v>
      </c>
      <c r="V24" s="56">
        <f t="shared" si="5"/>
        <v>0</v>
      </c>
      <c r="W24" s="56">
        <f t="shared" si="6"/>
        <v>1.08</v>
      </c>
      <c r="X24" s="43"/>
      <c r="Y24" s="43"/>
    </row>
    <row r="25" spans="1:25" x14ac:dyDescent="0.25">
      <c r="A25" s="24" t="s">
        <v>188</v>
      </c>
      <c r="B25" s="16" t="s">
        <v>154</v>
      </c>
      <c r="C25" s="28"/>
      <c r="D25" s="26">
        <v>6.7000000000000002E-3</v>
      </c>
      <c r="E25" s="26"/>
      <c r="F25" s="27"/>
      <c r="G25" s="25"/>
      <c r="H25" s="26">
        <v>2.5000000000000001E-3</v>
      </c>
      <c r="I25" s="26">
        <v>8.0999999999999996E-3</v>
      </c>
      <c r="J25" s="26">
        <v>8.6999999999999994E-3</v>
      </c>
      <c r="K25" s="26"/>
      <c r="L25" s="27"/>
      <c r="M25" s="20">
        <f t="shared" si="0"/>
        <v>6.7000000000000002E-3</v>
      </c>
      <c r="N25" s="21">
        <v>130</v>
      </c>
      <c r="O25" s="22">
        <f t="shared" si="1"/>
        <v>0.871</v>
      </c>
      <c r="P25" s="20">
        <f t="shared" si="2"/>
        <v>1.9299999999999998E-2</v>
      </c>
      <c r="Q25" s="21">
        <v>210</v>
      </c>
      <c r="R25" s="22">
        <f t="shared" si="3"/>
        <v>4.0529999999999999</v>
      </c>
      <c r="S25" s="23">
        <f t="shared" si="4"/>
        <v>4.9239999999999995</v>
      </c>
      <c r="T25" s="53"/>
      <c r="U25" s="56">
        <v>294.94</v>
      </c>
      <c r="V25" s="56">
        <f t="shared" si="5"/>
        <v>1.9760980000000001</v>
      </c>
      <c r="W25" s="56">
        <f t="shared" si="6"/>
        <v>5.6923419999999991</v>
      </c>
      <c r="X25" s="43"/>
      <c r="Y25" s="43"/>
    </row>
    <row r="26" spans="1:25" x14ac:dyDescent="0.25">
      <c r="A26" s="24" t="s">
        <v>224</v>
      </c>
      <c r="B26" s="16" t="s">
        <v>154</v>
      </c>
      <c r="C26" s="28"/>
      <c r="D26" s="26"/>
      <c r="E26" s="26"/>
      <c r="F26" s="27"/>
      <c r="G26" s="25"/>
      <c r="H26" s="26">
        <v>2.12E-2</v>
      </c>
      <c r="I26" s="26"/>
      <c r="J26" s="26"/>
      <c r="K26" s="26"/>
      <c r="L26" s="27"/>
      <c r="M26" s="20">
        <f t="shared" si="0"/>
        <v>0</v>
      </c>
      <c r="N26" s="21">
        <v>130</v>
      </c>
      <c r="O26" s="22">
        <f t="shared" si="1"/>
        <v>0</v>
      </c>
      <c r="P26" s="20">
        <f t="shared" si="2"/>
        <v>2.12E-2</v>
      </c>
      <c r="Q26" s="21">
        <v>210</v>
      </c>
      <c r="R26" s="22">
        <f t="shared" si="3"/>
        <v>4.452</v>
      </c>
      <c r="S26" s="23">
        <f t="shared" si="4"/>
        <v>4.452</v>
      </c>
      <c r="T26" s="53"/>
      <c r="U26" s="56">
        <v>43</v>
      </c>
      <c r="V26" s="56">
        <f t="shared" si="5"/>
        <v>0</v>
      </c>
      <c r="W26" s="56">
        <f t="shared" si="6"/>
        <v>0.91159999999999997</v>
      </c>
      <c r="X26" s="43"/>
      <c r="Y26" s="43"/>
    </row>
    <row r="27" spans="1:25" x14ac:dyDescent="0.25">
      <c r="A27" s="24" t="s">
        <v>225</v>
      </c>
      <c r="B27" s="16" t="s">
        <v>154</v>
      </c>
      <c r="C27" s="28"/>
      <c r="D27" s="26"/>
      <c r="E27" s="26"/>
      <c r="F27" s="27"/>
      <c r="G27" s="25"/>
      <c r="H27" s="26">
        <v>3.7400000000000003E-2</v>
      </c>
      <c r="I27" s="26"/>
      <c r="J27" s="26"/>
      <c r="K27" s="26"/>
      <c r="L27" s="27"/>
      <c r="M27" s="20">
        <f t="shared" si="0"/>
        <v>0</v>
      </c>
      <c r="N27" s="21">
        <v>130</v>
      </c>
      <c r="O27" s="22">
        <f t="shared" si="1"/>
        <v>0</v>
      </c>
      <c r="P27" s="20">
        <f t="shared" si="2"/>
        <v>3.7400000000000003E-2</v>
      </c>
      <c r="Q27" s="21">
        <v>210</v>
      </c>
      <c r="R27" s="22">
        <f t="shared" si="3"/>
        <v>7.854000000000001</v>
      </c>
      <c r="S27" s="23">
        <f t="shared" si="4"/>
        <v>7.854000000000001</v>
      </c>
      <c r="T27" s="53"/>
      <c r="U27" s="56">
        <v>125</v>
      </c>
      <c r="V27" s="56">
        <f t="shared" si="5"/>
        <v>0</v>
      </c>
      <c r="W27" s="56">
        <f t="shared" si="6"/>
        <v>4.6750000000000007</v>
      </c>
      <c r="X27" s="43"/>
      <c r="Y27" s="43"/>
    </row>
    <row r="28" spans="1:25" x14ac:dyDescent="0.25">
      <c r="A28" s="24" t="s">
        <v>226</v>
      </c>
      <c r="B28" s="16" t="s">
        <v>154</v>
      </c>
      <c r="C28" s="28"/>
      <c r="D28" s="26"/>
      <c r="E28" s="26"/>
      <c r="F28" s="27"/>
      <c r="G28" s="25"/>
      <c r="H28" s="26"/>
      <c r="I28" s="26"/>
      <c r="J28" s="26">
        <v>7.4999999999999997E-2</v>
      </c>
      <c r="K28" s="26"/>
      <c r="L28" s="27"/>
      <c r="M28" s="20">
        <f t="shared" si="0"/>
        <v>0</v>
      </c>
      <c r="N28" s="21">
        <v>130</v>
      </c>
      <c r="O28" s="22">
        <f t="shared" si="1"/>
        <v>0</v>
      </c>
      <c r="P28" s="20">
        <f t="shared" si="2"/>
        <v>7.4999999999999997E-2</v>
      </c>
      <c r="Q28" s="21">
        <v>210</v>
      </c>
      <c r="R28" s="22">
        <f t="shared" si="3"/>
        <v>15.75</v>
      </c>
      <c r="S28" s="23">
        <f t="shared" si="4"/>
        <v>15.75</v>
      </c>
      <c r="T28" s="53"/>
      <c r="U28" s="56">
        <v>236</v>
      </c>
      <c r="V28" s="56">
        <f t="shared" si="5"/>
        <v>0</v>
      </c>
      <c r="W28" s="56">
        <f t="shared" si="6"/>
        <v>17.7</v>
      </c>
      <c r="X28" s="43"/>
      <c r="Y28" s="43"/>
    </row>
    <row r="29" spans="1:25" x14ac:dyDescent="0.25">
      <c r="A29" s="24" t="s">
        <v>203</v>
      </c>
      <c r="B29" s="16" t="s">
        <v>154</v>
      </c>
      <c r="C29" s="28"/>
      <c r="D29" s="26"/>
      <c r="E29" s="26"/>
      <c r="F29" s="27">
        <v>0.06</v>
      </c>
      <c r="G29" s="25"/>
      <c r="H29" s="26"/>
      <c r="I29" s="26"/>
      <c r="J29" s="26">
        <v>1.8499999999999999E-2</v>
      </c>
      <c r="K29" s="26"/>
      <c r="L29" s="27">
        <v>2.5000000000000001E-2</v>
      </c>
      <c r="M29" s="20">
        <f t="shared" si="0"/>
        <v>0.06</v>
      </c>
      <c r="N29" s="21">
        <v>130</v>
      </c>
      <c r="O29" s="22">
        <f t="shared" si="1"/>
        <v>7.8</v>
      </c>
      <c r="P29" s="20">
        <f t="shared" si="2"/>
        <v>4.3499999999999997E-2</v>
      </c>
      <c r="Q29" s="21">
        <v>210</v>
      </c>
      <c r="R29" s="22">
        <f t="shared" si="3"/>
        <v>9.1349999999999998</v>
      </c>
      <c r="S29" s="23">
        <f t="shared" si="4"/>
        <v>16.934999999999999</v>
      </c>
      <c r="T29" s="53"/>
      <c r="U29" s="56">
        <v>57.75</v>
      </c>
      <c r="V29" s="56">
        <f t="shared" si="5"/>
        <v>3.4649999999999999</v>
      </c>
      <c r="W29" s="56">
        <f t="shared" si="6"/>
        <v>2.5121249999999997</v>
      </c>
      <c r="X29" s="43"/>
      <c r="Y29" s="43"/>
    </row>
    <row r="30" spans="1:25" x14ac:dyDescent="0.25">
      <c r="A30" s="24" t="s">
        <v>227</v>
      </c>
      <c r="B30" s="16" t="s">
        <v>154</v>
      </c>
      <c r="C30" s="28"/>
      <c r="D30" s="26"/>
      <c r="E30" s="26"/>
      <c r="F30" s="27"/>
      <c r="G30" s="25"/>
      <c r="H30" s="26"/>
      <c r="I30" s="26">
        <v>8.2799999999999999E-2</v>
      </c>
      <c r="J30" s="31"/>
      <c r="K30" s="26"/>
      <c r="L30" s="27"/>
      <c r="M30" s="20">
        <f t="shared" si="0"/>
        <v>0</v>
      </c>
      <c r="N30" s="21">
        <v>130</v>
      </c>
      <c r="O30" s="22">
        <f t="shared" si="1"/>
        <v>0</v>
      </c>
      <c r="P30" s="20">
        <f t="shared" si="2"/>
        <v>8.2799999999999999E-2</v>
      </c>
      <c r="Q30" s="21">
        <v>210</v>
      </c>
      <c r="R30" s="22">
        <f t="shared" si="3"/>
        <v>17.387999999999998</v>
      </c>
      <c r="S30" s="23">
        <f t="shared" si="4"/>
        <v>17.387999999999998</v>
      </c>
      <c r="T30" s="53"/>
      <c r="U30" s="56">
        <v>80</v>
      </c>
      <c r="V30" s="56">
        <f t="shared" si="5"/>
        <v>0</v>
      </c>
      <c r="W30" s="56">
        <f t="shared" si="6"/>
        <v>6.6239999999999997</v>
      </c>
      <c r="X30" s="43"/>
      <c r="Y30" s="43"/>
    </row>
    <row r="31" spans="1:25" x14ac:dyDescent="0.25">
      <c r="A31" s="24" t="s">
        <v>228</v>
      </c>
      <c r="B31" s="16" t="s">
        <v>154</v>
      </c>
      <c r="C31" s="28"/>
      <c r="D31" s="26"/>
      <c r="E31" s="26"/>
      <c r="F31" s="27"/>
      <c r="G31" s="25"/>
      <c r="H31" s="26"/>
      <c r="I31" s="26"/>
      <c r="J31" s="26"/>
      <c r="K31" s="26">
        <v>0.02</v>
      </c>
      <c r="L31" s="27"/>
      <c r="M31" s="20">
        <f t="shared" si="0"/>
        <v>0</v>
      </c>
      <c r="N31" s="21">
        <v>130</v>
      </c>
      <c r="O31" s="22">
        <f t="shared" si="1"/>
        <v>0</v>
      </c>
      <c r="P31" s="20">
        <f t="shared" si="2"/>
        <v>0.02</v>
      </c>
      <c r="Q31" s="21">
        <v>210</v>
      </c>
      <c r="R31" s="22">
        <f t="shared" si="3"/>
        <v>4.2</v>
      </c>
      <c r="S31" s="23">
        <f t="shared" si="4"/>
        <v>4.2</v>
      </c>
      <c r="T31" s="53"/>
      <c r="U31" s="56">
        <v>170</v>
      </c>
      <c r="V31" s="56">
        <f t="shared" si="5"/>
        <v>0</v>
      </c>
      <c r="W31" s="56">
        <f t="shared" si="6"/>
        <v>3.4</v>
      </c>
      <c r="X31" s="43"/>
      <c r="Y31" s="43"/>
    </row>
    <row r="32" spans="1:25" x14ac:dyDescent="0.25">
      <c r="A32" s="24" t="s">
        <v>186</v>
      </c>
      <c r="B32" s="16" t="s">
        <v>154</v>
      </c>
      <c r="C32" s="28"/>
      <c r="D32" s="26"/>
      <c r="E32" s="26"/>
      <c r="F32" s="27"/>
      <c r="G32" s="25"/>
      <c r="H32" s="26"/>
      <c r="I32" s="26"/>
      <c r="J32" s="26">
        <v>2.5700000000000001E-2</v>
      </c>
      <c r="K32" s="26"/>
      <c r="L32" s="27"/>
      <c r="M32" s="20">
        <f t="shared" si="0"/>
        <v>0</v>
      </c>
      <c r="N32" s="21">
        <v>130</v>
      </c>
      <c r="O32" s="22">
        <f t="shared" si="1"/>
        <v>0</v>
      </c>
      <c r="P32" s="20">
        <f t="shared" si="2"/>
        <v>2.5700000000000001E-2</v>
      </c>
      <c r="Q32" s="21">
        <v>210</v>
      </c>
      <c r="R32" s="22">
        <f t="shared" si="3"/>
        <v>5.3970000000000002</v>
      </c>
      <c r="S32" s="23">
        <f t="shared" si="4"/>
        <v>5.3970000000000002</v>
      </c>
      <c r="T32" s="53"/>
      <c r="U32" s="56">
        <v>46.5</v>
      </c>
      <c r="V32" s="56">
        <f t="shared" si="5"/>
        <v>0</v>
      </c>
      <c r="W32" s="56">
        <f t="shared" si="6"/>
        <v>1.1950499999999999</v>
      </c>
      <c r="X32" s="43"/>
      <c r="Y32" s="43"/>
    </row>
    <row r="33" spans="1:25" ht="16.5" x14ac:dyDescent="0.3">
      <c r="A33" s="24" t="s">
        <v>599</v>
      </c>
      <c r="B33" s="16" t="s">
        <v>154</v>
      </c>
      <c r="C33" s="28"/>
      <c r="D33" s="26"/>
      <c r="E33" s="26"/>
      <c r="F33" s="27"/>
      <c r="G33" s="25"/>
      <c r="H33" s="26"/>
      <c r="I33" s="26"/>
      <c r="J33" s="31"/>
      <c r="K33" s="231">
        <v>4.1999999999999998E-5</v>
      </c>
      <c r="L33" s="27"/>
      <c r="M33" s="20">
        <f t="shared" si="0"/>
        <v>0</v>
      </c>
      <c r="N33" s="21">
        <v>130</v>
      </c>
      <c r="O33" s="22">
        <f t="shared" si="1"/>
        <v>0</v>
      </c>
      <c r="P33" s="20">
        <f t="shared" si="2"/>
        <v>4.1999999999999998E-5</v>
      </c>
      <c r="Q33" s="21">
        <v>210</v>
      </c>
      <c r="R33" s="22">
        <f t="shared" si="3"/>
        <v>8.8199999999999997E-3</v>
      </c>
      <c r="S33" s="23">
        <f t="shared" si="4"/>
        <v>8.8199999999999997E-3</v>
      </c>
      <c r="T33" s="53"/>
      <c r="U33" s="56">
        <v>4380</v>
      </c>
      <c r="V33" s="57">
        <f t="shared" si="5"/>
        <v>0</v>
      </c>
      <c r="W33" s="57">
        <f t="shared" si="6"/>
        <v>0.18395999999999998</v>
      </c>
      <c r="X33" s="43"/>
      <c r="Y33" s="43"/>
    </row>
    <row r="34" spans="1:25" x14ac:dyDescent="0.25">
      <c r="A34" s="24"/>
      <c r="B34" s="16" t="s">
        <v>154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130</v>
      </c>
      <c r="O34" s="22">
        <f t="shared" si="1"/>
        <v>0</v>
      </c>
      <c r="P34" s="20">
        <f t="shared" si="2"/>
        <v>0</v>
      </c>
      <c r="Q34" s="21">
        <v>210</v>
      </c>
      <c r="R34" s="22">
        <f t="shared" si="3"/>
        <v>0</v>
      </c>
      <c r="S34" s="23">
        <f t="shared" si="4"/>
        <v>0</v>
      </c>
      <c r="T34" s="53"/>
      <c r="U34" s="56"/>
      <c r="V34" s="57">
        <f>SUM(V8:V33)</f>
        <v>70.593715999999986</v>
      </c>
      <c r="W34" s="57">
        <f>SUM(W8:W33)</f>
        <v>54.254156999999999</v>
      </c>
      <c r="X34" s="43"/>
      <c r="Y34" s="43"/>
    </row>
    <row r="35" spans="1:25" ht="15.75" thickBot="1" x14ac:dyDescent="0.3">
      <c r="A35" s="32"/>
      <c r="B35" s="48" t="s">
        <v>154</v>
      </c>
      <c r="C35" s="33"/>
      <c r="D35" s="34"/>
      <c r="E35" s="34"/>
      <c r="F35" s="35"/>
      <c r="G35" s="33"/>
      <c r="H35" s="34"/>
      <c r="I35" s="34"/>
      <c r="J35" s="34"/>
      <c r="K35" s="34"/>
      <c r="L35" s="35"/>
      <c r="M35" s="39">
        <f t="shared" si="0"/>
        <v>0</v>
      </c>
      <c r="N35" s="40">
        <v>130</v>
      </c>
      <c r="O35" s="41">
        <f t="shared" si="1"/>
        <v>0</v>
      </c>
      <c r="P35" s="39">
        <f t="shared" si="2"/>
        <v>0</v>
      </c>
      <c r="Q35" s="40">
        <v>210</v>
      </c>
      <c r="R35" s="41">
        <f t="shared" si="3"/>
        <v>0</v>
      </c>
      <c r="S35" s="42">
        <f t="shared" si="4"/>
        <v>0</v>
      </c>
      <c r="T35" s="54"/>
      <c r="U35" s="56"/>
      <c r="V35" s="56"/>
      <c r="W35" s="57">
        <f>V34+W34</f>
        <v>124.84787299999999</v>
      </c>
      <c r="X35" s="43"/>
      <c r="Y35" s="43"/>
    </row>
    <row r="36" spans="1:25" x14ac:dyDescent="0.25">
      <c r="A36" s="4"/>
      <c r="B36" s="4"/>
      <c r="C36" s="4"/>
      <c r="D36" s="4"/>
      <c r="E36" s="348"/>
      <c r="F36" s="348"/>
      <c r="G36" s="348"/>
      <c r="H36" s="348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  <c r="U36" s="59"/>
      <c r="V36" s="59"/>
      <c r="W36" s="59"/>
    </row>
    <row r="37" spans="1:25" x14ac:dyDescent="0.25">
      <c r="A37" s="4" t="s">
        <v>155</v>
      </c>
      <c r="B37" s="4"/>
      <c r="C37" s="4"/>
      <c r="D37" s="4"/>
      <c r="E37" s="349" t="s">
        <v>156</v>
      </c>
      <c r="F37" s="349"/>
      <c r="G37" s="349"/>
      <c r="H37" s="34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9"/>
      <c r="V37" s="59"/>
      <c r="W37" s="59"/>
    </row>
    <row r="45" spans="1:25" x14ac:dyDescent="0.25">
      <c r="A45" s="71" t="s">
        <v>244</v>
      </c>
      <c r="B45" s="4"/>
      <c r="C45" s="350" t="s">
        <v>135</v>
      </c>
      <c r="D45" s="350"/>
      <c r="E45" s="350"/>
      <c r="F45" s="350"/>
      <c r="G45" s="350"/>
      <c r="H45" s="350"/>
      <c r="I45" s="350"/>
      <c r="J45" s="350"/>
      <c r="K45" s="350"/>
      <c r="L45" s="350"/>
      <c r="M45" s="347"/>
      <c r="N45" s="347"/>
      <c r="O45" s="347"/>
      <c r="P45" s="347"/>
      <c r="Q45" s="4"/>
      <c r="R45" s="4"/>
      <c r="S45" s="4"/>
      <c r="T45" s="4"/>
    </row>
    <row r="46" spans="1:25" x14ac:dyDescent="0.25">
      <c r="A46" s="4"/>
      <c r="B46" s="5"/>
      <c r="C46" s="347" t="s">
        <v>583</v>
      </c>
      <c r="D46" s="347"/>
      <c r="E46" s="347"/>
      <c r="F46" s="347"/>
      <c r="G46" s="347"/>
      <c r="H46" s="347"/>
      <c r="I46" s="347"/>
      <c r="J46" s="347"/>
      <c r="K46" s="347"/>
      <c r="L46" s="4"/>
      <c r="M46" s="347"/>
      <c r="N46" s="347"/>
      <c r="O46" s="347"/>
      <c r="P46" s="347"/>
      <c r="Q46" s="4"/>
      <c r="R46" s="4"/>
      <c r="S46" s="4"/>
      <c r="T46" s="4"/>
    </row>
    <row r="47" spans="1:25" ht="15.75" thickBot="1" x14ac:dyDescent="0.3">
      <c r="A47" s="4"/>
      <c r="B47" s="4"/>
      <c r="C47" s="351" t="s">
        <v>136</v>
      </c>
      <c r="D47" s="351"/>
      <c r="E47" s="351"/>
      <c r="F47" s="351"/>
      <c r="G47" s="351"/>
      <c r="H47" s="351"/>
      <c r="I47" s="351"/>
      <c r="J47" s="351"/>
      <c r="K47" s="4"/>
      <c r="L47" s="4"/>
      <c r="M47" s="347"/>
      <c r="N47" s="347"/>
      <c r="O47" s="347"/>
      <c r="P47" s="347"/>
      <c r="Q47" s="4"/>
      <c r="R47" s="4"/>
      <c r="S47" s="4"/>
      <c r="T47" s="4"/>
    </row>
    <row r="48" spans="1:25" ht="15" customHeight="1" x14ac:dyDescent="0.25">
      <c r="A48" s="332" t="s">
        <v>137</v>
      </c>
      <c r="B48" s="335" t="s">
        <v>138</v>
      </c>
      <c r="C48" s="338" t="s">
        <v>139</v>
      </c>
      <c r="D48" s="339"/>
      <c r="E48" s="339"/>
      <c r="F48" s="340"/>
      <c r="G48" s="338" t="s">
        <v>140</v>
      </c>
      <c r="H48" s="339"/>
      <c r="I48" s="339"/>
      <c r="J48" s="339"/>
      <c r="K48" s="339"/>
      <c r="L48" s="340"/>
      <c r="M48" s="341" t="s">
        <v>141</v>
      </c>
      <c r="N48" s="342"/>
      <c r="O48" s="343"/>
      <c r="P48" s="352" t="s">
        <v>142</v>
      </c>
      <c r="Q48" s="342"/>
      <c r="R48" s="353"/>
      <c r="S48" s="361" t="s">
        <v>143</v>
      </c>
      <c r="T48" s="364" t="s">
        <v>144</v>
      </c>
      <c r="U48" s="43"/>
      <c r="V48" s="43"/>
      <c r="W48" s="43"/>
      <c r="X48" s="43"/>
      <c r="Y48" s="43"/>
    </row>
    <row r="49" spans="1:25" ht="30" customHeight="1" x14ac:dyDescent="0.25">
      <c r="A49" s="333"/>
      <c r="B49" s="336"/>
      <c r="C49" s="367" t="s">
        <v>69</v>
      </c>
      <c r="D49" s="356" t="s">
        <v>66</v>
      </c>
      <c r="E49" s="356" t="s">
        <v>106</v>
      </c>
      <c r="F49" s="358" t="s">
        <v>170</v>
      </c>
      <c r="G49" s="367" t="s">
        <v>180</v>
      </c>
      <c r="H49" s="356" t="s">
        <v>70</v>
      </c>
      <c r="I49" s="356" t="s">
        <v>65</v>
      </c>
      <c r="J49" s="356" t="s">
        <v>181</v>
      </c>
      <c r="K49" s="356" t="s">
        <v>406</v>
      </c>
      <c r="L49" s="358" t="s">
        <v>145</v>
      </c>
      <c r="M49" s="344"/>
      <c r="N49" s="345"/>
      <c r="O49" s="346"/>
      <c r="P49" s="354"/>
      <c r="Q49" s="345"/>
      <c r="R49" s="355"/>
      <c r="S49" s="362"/>
      <c r="T49" s="365"/>
      <c r="U49" s="43"/>
      <c r="V49" s="43"/>
      <c r="W49" s="43"/>
      <c r="X49" s="43"/>
      <c r="Y49" s="43"/>
    </row>
    <row r="50" spans="1:25" ht="41.25" customHeight="1" thickBot="1" x14ac:dyDescent="0.3">
      <c r="A50" s="334"/>
      <c r="B50" s="337"/>
      <c r="C50" s="368"/>
      <c r="D50" s="357"/>
      <c r="E50" s="357"/>
      <c r="F50" s="359"/>
      <c r="G50" s="368"/>
      <c r="H50" s="357"/>
      <c r="I50" s="357"/>
      <c r="J50" s="357"/>
      <c r="K50" s="357"/>
      <c r="L50" s="359"/>
      <c r="M50" s="6" t="s">
        <v>146</v>
      </c>
      <c r="N50" s="2" t="s">
        <v>147</v>
      </c>
      <c r="O50" s="1" t="s">
        <v>148</v>
      </c>
      <c r="P50" s="7" t="s">
        <v>146</v>
      </c>
      <c r="Q50" s="2" t="s">
        <v>147</v>
      </c>
      <c r="R50" s="3" t="s">
        <v>148</v>
      </c>
      <c r="S50" s="363"/>
      <c r="T50" s="366"/>
      <c r="U50" s="44"/>
      <c r="V50" s="44"/>
      <c r="W50" s="43"/>
      <c r="X50" s="43"/>
      <c r="Y50" s="43"/>
    </row>
    <row r="51" spans="1:25" ht="15.75" thickBot="1" x14ac:dyDescent="0.3">
      <c r="A51" s="8" t="s">
        <v>149</v>
      </c>
      <c r="B51" s="9"/>
      <c r="C51" s="38" t="s">
        <v>158</v>
      </c>
      <c r="D51" s="10" t="s">
        <v>572</v>
      </c>
      <c r="E51" s="10" t="s">
        <v>150</v>
      </c>
      <c r="F51" s="37" t="s">
        <v>589</v>
      </c>
      <c r="G51" s="38" t="s">
        <v>463</v>
      </c>
      <c r="H51" s="10" t="s">
        <v>150</v>
      </c>
      <c r="I51" s="10" t="s">
        <v>551</v>
      </c>
      <c r="J51" s="10" t="s">
        <v>121</v>
      </c>
      <c r="K51" s="10" t="s">
        <v>150</v>
      </c>
      <c r="L51" s="37" t="s">
        <v>475</v>
      </c>
      <c r="M51" s="11"/>
      <c r="N51" s="12"/>
      <c r="O51" s="13"/>
      <c r="P51" s="11"/>
      <c r="Q51" s="12"/>
      <c r="R51" s="13"/>
      <c r="S51" s="14"/>
      <c r="T51" s="51"/>
      <c r="U51" s="55" t="s">
        <v>250</v>
      </c>
      <c r="V51" s="55" t="s">
        <v>32</v>
      </c>
      <c r="W51" s="55" t="s">
        <v>33</v>
      </c>
      <c r="X51" s="43"/>
      <c r="Y51" s="43"/>
    </row>
    <row r="52" spans="1:25" x14ac:dyDescent="0.25">
      <c r="A52" s="15" t="s">
        <v>193</v>
      </c>
      <c r="B52" s="16" t="s">
        <v>154</v>
      </c>
      <c r="C52" s="17">
        <v>0.215</v>
      </c>
      <c r="D52" s="18"/>
      <c r="E52" s="18"/>
      <c r="F52" s="19"/>
      <c r="G52" s="17"/>
      <c r="H52" s="18"/>
      <c r="I52" s="18"/>
      <c r="J52" s="18"/>
      <c r="K52" s="18"/>
      <c r="L52" s="19"/>
      <c r="M52" s="20">
        <f>C52+D52+E52+F52</f>
        <v>0.215</v>
      </c>
      <c r="N52" s="21">
        <v>270</v>
      </c>
      <c r="O52" s="22">
        <f>M52*N52</f>
        <v>58.05</v>
      </c>
      <c r="P52" s="20">
        <f>G52+H52+I52+J52+K52+L52</f>
        <v>0</v>
      </c>
      <c r="Q52" s="21">
        <v>190</v>
      </c>
      <c r="R52" s="22">
        <f>P52*Q52</f>
        <v>0</v>
      </c>
      <c r="S52" s="23">
        <f>O52+R52</f>
        <v>58.05</v>
      </c>
      <c r="T52" s="52"/>
      <c r="U52" s="56">
        <v>22</v>
      </c>
      <c r="V52" s="56">
        <f>M52*U52</f>
        <v>4.7299999999999995</v>
      </c>
      <c r="W52" s="56">
        <f>P52*U52</f>
        <v>0</v>
      </c>
      <c r="X52" s="43"/>
      <c r="Y52" s="43"/>
    </row>
    <row r="53" spans="1:25" x14ac:dyDescent="0.25">
      <c r="A53" s="24" t="s">
        <v>195</v>
      </c>
      <c r="B53" s="16" t="s">
        <v>154</v>
      </c>
      <c r="C53" s="25"/>
      <c r="D53" s="26"/>
      <c r="E53" s="26"/>
      <c r="F53" s="27"/>
      <c r="G53" s="25">
        <v>4.1999999999999997E-3</v>
      </c>
      <c r="H53" s="26"/>
      <c r="I53" s="26"/>
      <c r="J53" s="26"/>
      <c r="K53" s="26"/>
      <c r="L53" s="27"/>
      <c r="M53" s="20">
        <f t="shared" ref="M53:M79" si="7">C53+D53+E53+F53</f>
        <v>0</v>
      </c>
      <c r="N53" s="21">
        <v>270</v>
      </c>
      <c r="O53" s="22">
        <f t="shared" ref="O53:O79" si="8">M53*N53</f>
        <v>0</v>
      </c>
      <c r="P53" s="20">
        <f t="shared" ref="P53:P79" si="9">G53+H53+I53+J53+K53+L53</f>
        <v>4.1999999999999997E-3</v>
      </c>
      <c r="Q53" s="21">
        <v>190</v>
      </c>
      <c r="R53" s="22">
        <f t="shared" ref="R53:R79" si="10">P53*Q53</f>
        <v>0.79799999999999993</v>
      </c>
      <c r="S53" s="23">
        <f t="shared" ref="S53:S79" si="11">O53+R53</f>
        <v>0.79799999999999993</v>
      </c>
      <c r="T53" s="53"/>
      <c r="U53" s="56">
        <v>84.78</v>
      </c>
      <c r="V53" s="56">
        <f t="shared" ref="V53:V79" si="12">M53*U53</f>
        <v>0</v>
      </c>
      <c r="W53" s="56">
        <f t="shared" ref="W53:W79" si="13">P53*U53</f>
        <v>0.356076</v>
      </c>
      <c r="X53" s="43"/>
      <c r="Y53" s="43"/>
    </row>
    <row r="54" spans="1:25" x14ac:dyDescent="0.25">
      <c r="A54" s="24" t="s">
        <v>194</v>
      </c>
      <c r="B54" s="16" t="s">
        <v>154</v>
      </c>
      <c r="C54" s="25">
        <v>3.8E-3</v>
      </c>
      <c r="D54" s="26"/>
      <c r="E54" s="26"/>
      <c r="F54" s="27"/>
      <c r="G54" s="25">
        <v>2.1899999999999999E-2</v>
      </c>
      <c r="H54" s="26">
        <v>1.1599999999999999E-2</v>
      </c>
      <c r="I54" s="26"/>
      <c r="J54" s="26"/>
      <c r="K54" s="26"/>
      <c r="L54" s="27"/>
      <c r="M54" s="20">
        <f t="shared" si="7"/>
        <v>3.8E-3</v>
      </c>
      <c r="N54" s="21">
        <v>270</v>
      </c>
      <c r="O54" s="22">
        <f t="shared" si="8"/>
        <v>1.026</v>
      </c>
      <c r="P54" s="20">
        <f t="shared" si="9"/>
        <v>3.3500000000000002E-2</v>
      </c>
      <c r="Q54" s="21">
        <v>190</v>
      </c>
      <c r="R54" s="22">
        <f t="shared" si="10"/>
        <v>6.3650000000000002</v>
      </c>
      <c r="S54" s="23">
        <f t="shared" si="11"/>
        <v>7.391</v>
      </c>
      <c r="T54" s="53"/>
      <c r="U54" s="56">
        <v>27</v>
      </c>
      <c r="V54" s="56">
        <f t="shared" si="12"/>
        <v>0.1026</v>
      </c>
      <c r="W54" s="56">
        <f t="shared" si="13"/>
        <v>0.90450000000000008</v>
      </c>
      <c r="X54" s="43"/>
      <c r="Y54" s="43"/>
    </row>
    <row r="55" spans="1:25" x14ac:dyDescent="0.25">
      <c r="A55" s="24" t="s">
        <v>220</v>
      </c>
      <c r="B55" s="16" t="s">
        <v>154</v>
      </c>
      <c r="C55" s="25"/>
      <c r="D55" s="26"/>
      <c r="E55" s="26"/>
      <c r="F55" s="27"/>
      <c r="G55" s="25"/>
      <c r="H55" s="26">
        <v>8.0000000000000004E-4</v>
      </c>
      <c r="I55" s="26"/>
      <c r="J55" s="26"/>
      <c r="K55" s="26"/>
      <c r="L55" s="27"/>
      <c r="M55" s="20">
        <f t="shared" si="7"/>
        <v>0</v>
      </c>
      <c r="N55" s="21">
        <v>270</v>
      </c>
      <c r="O55" s="22">
        <f t="shared" si="8"/>
        <v>0</v>
      </c>
      <c r="P55" s="20">
        <f t="shared" si="9"/>
        <v>8.0000000000000004E-4</v>
      </c>
      <c r="Q55" s="21">
        <v>190</v>
      </c>
      <c r="R55" s="22">
        <f t="shared" si="10"/>
        <v>0.152</v>
      </c>
      <c r="S55" s="23">
        <f t="shared" si="11"/>
        <v>0.152</v>
      </c>
      <c r="T55" s="53"/>
      <c r="U55" s="56">
        <v>350</v>
      </c>
      <c r="V55" s="56">
        <f t="shared" si="12"/>
        <v>0</v>
      </c>
      <c r="W55" s="56">
        <f t="shared" si="13"/>
        <v>0.28000000000000003</v>
      </c>
      <c r="X55" s="43"/>
      <c r="Y55" s="43"/>
    </row>
    <row r="56" spans="1:25" x14ac:dyDescent="0.25">
      <c r="A56" s="24" t="s">
        <v>218</v>
      </c>
      <c r="B56" s="16" t="s">
        <v>154</v>
      </c>
      <c r="C56" s="25">
        <v>7.1999999999999998E-3</v>
      </c>
      <c r="D56" s="26"/>
      <c r="E56" s="26"/>
      <c r="F56" s="27"/>
      <c r="G56" s="25"/>
      <c r="H56" s="26">
        <v>0.01</v>
      </c>
      <c r="I56" s="26"/>
      <c r="J56" s="26"/>
      <c r="K56" s="26"/>
      <c r="L56" s="27"/>
      <c r="M56" s="20">
        <f t="shared" si="7"/>
        <v>7.1999999999999998E-3</v>
      </c>
      <c r="N56" s="21">
        <v>270</v>
      </c>
      <c r="O56" s="22">
        <f t="shared" si="8"/>
        <v>1.944</v>
      </c>
      <c r="P56" s="20">
        <f t="shared" si="9"/>
        <v>0.01</v>
      </c>
      <c r="Q56" s="21">
        <v>190</v>
      </c>
      <c r="R56" s="22">
        <f t="shared" si="10"/>
        <v>1.9000000000000001</v>
      </c>
      <c r="S56" s="23">
        <f t="shared" si="11"/>
        <v>3.8440000000000003</v>
      </c>
      <c r="T56" s="53"/>
      <c r="U56" s="56">
        <v>22</v>
      </c>
      <c r="V56" s="56">
        <f t="shared" si="12"/>
        <v>0.15839999999999999</v>
      </c>
      <c r="W56" s="56">
        <f t="shared" si="13"/>
        <v>0.22</v>
      </c>
      <c r="X56" s="43"/>
      <c r="Y56" s="43"/>
    </row>
    <row r="57" spans="1:25" x14ac:dyDescent="0.25">
      <c r="A57" s="24" t="s">
        <v>206</v>
      </c>
      <c r="B57" s="16" t="s">
        <v>154</v>
      </c>
      <c r="C57" s="25">
        <v>8.9999999999999993E-3</v>
      </c>
      <c r="D57" s="26"/>
      <c r="E57" s="26"/>
      <c r="F57" s="27"/>
      <c r="G57" s="25"/>
      <c r="H57" s="26"/>
      <c r="I57" s="26"/>
      <c r="J57" s="26">
        <v>5.1000000000000004E-3</v>
      </c>
      <c r="K57" s="26"/>
      <c r="L57" s="27"/>
      <c r="M57" s="20">
        <f t="shared" si="7"/>
        <v>8.9999999999999993E-3</v>
      </c>
      <c r="N57" s="21">
        <v>270</v>
      </c>
      <c r="O57" s="22">
        <f t="shared" si="8"/>
        <v>2.4299999999999997</v>
      </c>
      <c r="P57" s="20">
        <f t="shared" si="9"/>
        <v>5.1000000000000004E-3</v>
      </c>
      <c r="Q57" s="21">
        <v>190</v>
      </c>
      <c r="R57" s="22">
        <f t="shared" si="10"/>
        <v>0.96900000000000008</v>
      </c>
      <c r="S57" s="23">
        <f t="shared" si="11"/>
        <v>3.399</v>
      </c>
      <c r="T57" s="53"/>
      <c r="U57" s="56">
        <v>150</v>
      </c>
      <c r="V57" s="56">
        <f t="shared" si="12"/>
        <v>1.3499999999999999</v>
      </c>
      <c r="W57" s="56">
        <f t="shared" si="13"/>
        <v>0.76500000000000001</v>
      </c>
      <c r="X57" s="43"/>
      <c r="Y57" s="43"/>
    </row>
    <row r="58" spans="1:25" x14ac:dyDescent="0.25">
      <c r="A58" s="24" t="s">
        <v>204</v>
      </c>
      <c r="B58" s="16" t="s">
        <v>154</v>
      </c>
      <c r="C58" s="25">
        <v>1.8E-3</v>
      </c>
      <c r="D58" s="26"/>
      <c r="E58" s="26"/>
      <c r="F58" s="27"/>
      <c r="G58" s="25"/>
      <c r="H58" s="26"/>
      <c r="I58" s="26"/>
      <c r="J58" s="26">
        <v>1.6000000000000001E-3</v>
      </c>
      <c r="K58" s="26"/>
      <c r="L58" s="27"/>
      <c r="M58" s="20">
        <f t="shared" si="7"/>
        <v>1.8E-3</v>
      </c>
      <c r="N58" s="21">
        <v>270</v>
      </c>
      <c r="O58" s="22">
        <f t="shared" si="8"/>
        <v>0.48599999999999999</v>
      </c>
      <c r="P58" s="20">
        <f t="shared" si="9"/>
        <v>1.6000000000000001E-3</v>
      </c>
      <c r="Q58" s="21">
        <v>190</v>
      </c>
      <c r="R58" s="22">
        <f t="shared" si="10"/>
        <v>0.30399999999999999</v>
      </c>
      <c r="S58" s="23">
        <f t="shared" si="11"/>
        <v>0.79</v>
      </c>
      <c r="T58" s="53"/>
      <c r="U58" s="56">
        <v>34</v>
      </c>
      <c r="V58" s="56">
        <f t="shared" si="12"/>
        <v>6.1199999999999997E-2</v>
      </c>
      <c r="W58" s="56">
        <f t="shared" si="13"/>
        <v>5.4400000000000004E-2</v>
      </c>
      <c r="X58" s="43"/>
      <c r="Y58" s="43"/>
    </row>
    <row r="59" spans="1:25" x14ac:dyDescent="0.25">
      <c r="A59" s="24" t="s">
        <v>187</v>
      </c>
      <c r="B59" s="16" t="s">
        <v>154</v>
      </c>
      <c r="C59" s="25">
        <v>4.4999999999999997E-3</v>
      </c>
      <c r="D59" s="29"/>
      <c r="E59" s="26">
        <v>1.4999999999999999E-2</v>
      </c>
      <c r="F59" s="27"/>
      <c r="G59" s="25"/>
      <c r="H59" s="26"/>
      <c r="I59" s="26"/>
      <c r="J59" s="26">
        <v>4.0000000000000002E-4</v>
      </c>
      <c r="K59" s="26">
        <v>2.4E-2</v>
      </c>
      <c r="L59" s="27"/>
      <c r="M59" s="20">
        <f t="shared" si="7"/>
        <v>1.95E-2</v>
      </c>
      <c r="N59" s="21">
        <v>270</v>
      </c>
      <c r="O59" s="22">
        <f t="shared" si="8"/>
        <v>5.2649999999999997</v>
      </c>
      <c r="P59" s="20">
        <f t="shared" si="9"/>
        <v>2.4400000000000002E-2</v>
      </c>
      <c r="Q59" s="21">
        <v>190</v>
      </c>
      <c r="R59" s="22">
        <f t="shared" si="10"/>
        <v>4.6360000000000001</v>
      </c>
      <c r="S59" s="23">
        <f t="shared" si="11"/>
        <v>9.9009999999999998</v>
      </c>
      <c r="T59" s="53"/>
      <c r="U59" s="56">
        <v>45</v>
      </c>
      <c r="V59" s="56">
        <f t="shared" si="12"/>
        <v>0.87749999999999995</v>
      </c>
      <c r="W59" s="56">
        <f t="shared" si="13"/>
        <v>1.0980000000000001</v>
      </c>
      <c r="X59" s="43"/>
      <c r="Y59" s="43"/>
    </row>
    <row r="60" spans="1:25" x14ac:dyDescent="0.25">
      <c r="A60" s="24" t="s">
        <v>197</v>
      </c>
      <c r="B60" s="16" t="s">
        <v>154</v>
      </c>
      <c r="C60" s="25">
        <v>1E-3</v>
      </c>
      <c r="D60" s="26"/>
      <c r="E60" s="26"/>
      <c r="F60" s="27"/>
      <c r="G60" s="25">
        <v>2.9999999999999997E-4</v>
      </c>
      <c r="H60" s="26">
        <v>1E-3</v>
      </c>
      <c r="I60" s="26">
        <v>1E-3</v>
      </c>
      <c r="J60" s="26">
        <v>1E-3</v>
      </c>
      <c r="K60" s="26"/>
      <c r="L60" s="27"/>
      <c r="M60" s="20">
        <f t="shared" si="7"/>
        <v>1E-3</v>
      </c>
      <c r="N60" s="21">
        <v>270</v>
      </c>
      <c r="O60" s="22">
        <f t="shared" si="8"/>
        <v>0.27</v>
      </c>
      <c r="P60" s="20">
        <f t="shared" si="9"/>
        <v>3.3E-3</v>
      </c>
      <c r="Q60" s="21">
        <v>190</v>
      </c>
      <c r="R60" s="22">
        <f t="shared" si="10"/>
        <v>0.627</v>
      </c>
      <c r="S60" s="23">
        <f t="shared" si="11"/>
        <v>0.89700000000000002</v>
      </c>
      <c r="T60" s="53"/>
      <c r="U60" s="56">
        <v>15</v>
      </c>
      <c r="V60" s="56">
        <f t="shared" si="12"/>
        <v>1.4999999999999999E-2</v>
      </c>
      <c r="W60" s="56">
        <f t="shared" si="13"/>
        <v>4.9500000000000002E-2</v>
      </c>
      <c r="X60" s="43"/>
      <c r="Y60" s="43"/>
    </row>
    <row r="61" spans="1:25" x14ac:dyDescent="0.25">
      <c r="A61" s="24" t="s">
        <v>222</v>
      </c>
      <c r="B61" s="16" t="s">
        <v>154</v>
      </c>
      <c r="C61" s="28"/>
      <c r="D61" s="26">
        <v>7.4200000000000002E-2</v>
      </c>
      <c r="E61" s="26"/>
      <c r="F61" s="27"/>
      <c r="G61" s="25"/>
      <c r="H61" s="26"/>
      <c r="I61" s="26"/>
      <c r="J61" s="26"/>
      <c r="K61" s="26"/>
      <c r="L61" s="27"/>
      <c r="M61" s="20">
        <f t="shared" si="7"/>
        <v>7.4200000000000002E-2</v>
      </c>
      <c r="N61" s="21">
        <v>270</v>
      </c>
      <c r="O61" s="22">
        <f t="shared" si="8"/>
        <v>20.033999999999999</v>
      </c>
      <c r="P61" s="20">
        <f t="shared" si="9"/>
        <v>0</v>
      </c>
      <c r="Q61" s="21">
        <v>190</v>
      </c>
      <c r="R61" s="22">
        <f t="shared" si="10"/>
        <v>0</v>
      </c>
      <c r="S61" s="23">
        <f t="shared" si="11"/>
        <v>20.033999999999999</v>
      </c>
      <c r="T61" s="53"/>
      <c r="U61" s="56">
        <v>250</v>
      </c>
      <c r="V61" s="56">
        <f t="shared" si="12"/>
        <v>18.55</v>
      </c>
      <c r="W61" s="56">
        <f t="shared" si="13"/>
        <v>0</v>
      </c>
      <c r="X61" s="43"/>
      <c r="Y61" s="43"/>
    </row>
    <row r="62" spans="1:25" x14ac:dyDescent="0.25">
      <c r="A62" s="24" t="s">
        <v>223</v>
      </c>
      <c r="B62" s="16" t="s">
        <v>154</v>
      </c>
      <c r="C62" s="28"/>
      <c r="D62" s="26"/>
      <c r="E62" s="26">
        <v>1E-3</v>
      </c>
      <c r="F62" s="27"/>
      <c r="G62" s="25"/>
      <c r="H62" s="26"/>
      <c r="I62" s="26"/>
      <c r="J62" s="26"/>
      <c r="K62" s="26"/>
      <c r="L62" s="27"/>
      <c r="M62" s="20">
        <f t="shared" si="7"/>
        <v>1E-3</v>
      </c>
      <c r="N62" s="21">
        <v>270</v>
      </c>
      <c r="O62" s="22">
        <f t="shared" si="8"/>
        <v>0.27</v>
      </c>
      <c r="P62" s="20">
        <f t="shared" si="9"/>
        <v>0</v>
      </c>
      <c r="Q62" s="21">
        <v>190</v>
      </c>
      <c r="R62" s="22">
        <f t="shared" si="10"/>
        <v>0</v>
      </c>
      <c r="S62" s="23">
        <f t="shared" si="11"/>
        <v>0.27</v>
      </c>
      <c r="T62" s="53"/>
      <c r="U62" s="56">
        <v>230</v>
      </c>
      <c r="V62" s="56">
        <f t="shared" si="12"/>
        <v>0.23</v>
      </c>
      <c r="W62" s="56">
        <f t="shared" si="13"/>
        <v>0</v>
      </c>
      <c r="X62" s="43"/>
      <c r="Y62" s="43"/>
    </row>
    <row r="63" spans="1:25" x14ac:dyDescent="0.25">
      <c r="A63" s="24" t="s">
        <v>235</v>
      </c>
      <c r="B63" s="16" t="s">
        <v>154</v>
      </c>
      <c r="C63" s="28"/>
      <c r="D63" s="26"/>
      <c r="E63" s="26">
        <v>8.0000000000000002E-3</v>
      </c>
      <c r="F63" s="27"/>
      <c r="G63" s="25"/>
      <c r="H63" s="26"/>
      <c r="I63" s="26"/>
      <c r="J63" s="26"/>
      <c r="K63" s="26"/>
      <c r="L63" s="27"/>
      <c r="M63" s="20">
        <f t="shared" si="7"/>
        <v>8.0000000000000002E-3</v>
      </c>
      <c r="N63" s="21">
        <v>270</v>
      </c>
      <c r="O63" s="22">
        <f t="shared" si="8"/>
        <v>2.16</v>
      </c>
      <c r="P63" s="20">
        <f t="shared" si="9"/>
        <v>0</v>
      </c>
      <c r="Q63" s="21">
        <v>190</v>
      </c>
      <c r="R63" s="22">
        <f t="shared" si="10"/>
        <v>0</v>
      </c>
      <c r="S63" s="23">
        <f t="shared" si="11"/>
        <v>2.16</v>
      </c>
      <c r="T63" s="53"/>
      <c r="U63" s="56">
        <v>120</v>
      </c>
      <c r="V63" s="56">
        <f t="shared" si="12"/>
        <v>0.96</v>
      </c>
      <c r="W63" s="56">
        <f t="shared" si="13"/>
        <v>0</v>
      </c>
      <c r="X63" s="43"/>
      <c r="Y63" s="43"/>
    </row>
    <row r="64" spans="1:25" x14ac:dyDescent="0.25">
      <c r="A64" s="24" t="s">
        <v>208</v>
      </c>
      <c r="B64" s="16" t="s">
        <v>154</v>
      </c>
      <c r="C64" s="28"/>
      <c r="D64" s="26"/>
      <c r="E64" s="26"/>
      <c r="F64" s="27"/>
      <c r="G64" s="25"/>
      <c r="H64" s="26"/>
      <c r="I64" s="26"/>
      <c r="J64" s="26"/>
      <c r="K64" s="26"/>
      <c r="L64" s="27">
        <v>1.7999999999999999E-2</v>
      </c>
      <c r="M64" s="20">
        <f t="shared" si="7"/>
        <v>0</v>
      </c>
      <c r="N64" s="21">
        <v>270</v>
      </c>
      <c r="O64" s="22">
        <f t="shared" si="8"/>
        <v>0</v>
      </c>
      <c r="P64" s="20">
        <f t="shared" si="9"/>
        <v>1.7999999999999999E-2</v>
      </c>
      <c r="Q64" s="21">
        <v>190</v>
      </c>
      <c r="R64" s="22">
        <f t="shared" si="10"/>
        <v>3.42</v>
      </c>
      <c r="S64" s="23">
        <f t="shared" si="11"/>
        <v>3.42</v>
      </c>
      <c r="T64" s="53"/>
      <c r="U64" s="56">
        <v>34.29</v>
      </c>
      <c r="V64" s="56">
        <f t="shared" si="12"/>
        <v>0</v>
      </c>
      <c r="W64" s="56">
        <f t="shared" si="13"/>
        <v>0.61721999999999999</v>
      </c>
      <c r="X64" s="43"/>
      <c r="Y64" s="43"/>
    </row>
    <row r="65" spans="1:25" x14ac:dyDescent="0.25">
      <c r="A65" s="24" t="s">
        <v>333</v>
      </c>
      <c r="B65" s="16" t="s">
        <v>154</v>
      </c>
      <c r="C65" s="28"/>
      <c r="D65" s="26"/>
      <c r="E65" s="26"/>
      <c r="F65" s="27">
        <v>0.11700000000000001</v>
      </c>
      <c r="G65" s="25"/>
      <c r="H65" s="26"/>
      <c r="I65" s="26"/>
      <c r="J65" s="26"/>
      <c r="K65" s="26"/>
      <c r="L65" s="27"/>
      <c r="M65" s="20">
        <f t="shared" si="7"/>
        <v>0.11700000000000001</v>
      </c>
      <c r="N65" s="21">
        <v>270</v>
      </c>
      <c r="O65" s="22">
        <f t="shared" si="8"/>
        <v>31.590000000000003</v>
      </c>
      <c r="P65" s="20">
        <f t="shared" si="9"/>
        <v>0</v>
      </c>
      <c r="Q65" s="21">
        <v>190</v>
      </c>
      <c r="R65" s="22">
        <f t="shared" si="10"/>
        <v>0</v>
      </c>
      <c r="S65" s="23">
        <f t="shared" si="11"/>
        <v>31.590000000000003</v>
      </c>
      <c r="T65" s="53"/>
      <c r="U65" s="56">
        <v>150</v>
      </c>
      <c r="V65" s="56">
        <f t="shared" si="12"/>
        <v>17.55</v>
      </c>
      <c r="W65" s="56">
        <f t="shared" si="13"/>
        <v>0</v>
      </c>
      <c r="X65" s="43"/>
      <c r="Y65" s="43"/>
    </row>
    <row r="66" spans="1:25" x14ac:dyDescent="0.25">
      <c r="A66" s="24" t="s">
        <v>199</v>
      </c>
      <c r="B66" s="16" t="s">
        <v>154</v>
      </c>
      <c r="C66" s="28"/>
      <c r="D66" s="26"/>
      <c r="E66" s="26"/>
      <c r="F66" s="27"/>
      <c r="G66" s="25">
        <v>4.3799999999999999E-2</v>
      </c>
      <c r="H66" s="26">
        <v>5.3999999999999999E-2</v>
      </c>
      <c r="I66" s="26"/>
      <c r="J66" s="26"/>
      <c r="K66" s="26"/>
      <c r="L66" s="27"/>
      <c r="M66" s="20">
        <f t="shared" si="7"/>
        <v>0</v>
      </c>
      <c r="N66" s="21">
        <v>270</v>
      </c>
      <c r="O66" s="22">
        <f t="shared" si="8"/>
        <v>0</v>
      </c>
      <c r="P66" s="20">
        <f t="shared" si="9"/>
        <v>9.7799999999999998E-2</v>
      </c>
      <c r="Q66" s="21">
        <v>190</v>
      </c>
      <c r="R66" s="22">
        <f t="shared" si="10"/>
        <v>18.582000000000001</v>
      </c>
      <c r="S66" s="23">
        <f t="shared" si="11"/>
        <v>18.582000000000001</v>
      </c>
      <c r="T66" s="53"/>
      <c r="U66" s="56">
        <v>21</v>
      </c>
      <c r="V66" s="56">
        <f t="shared" si="12"/>
        <v>0</v>
      </c>
      <c r="W66" s="56">
        <f t="shared" si="13"/>
        <v>2.0537999999999998</v>
      </c>
      <c r="X66" s="43"/>
      <c r="Y66" s="43"/>
    </row>
    <row r="67" spans="1:25" x14ac:dyDescent="0.25">
      <c r="A67" s="24" t="s">
        <v>239</v>
      </c>
      <c r="B67" s="16" t="s">
        <v>154</v>
      </c>
      <c r="C67" s="28"/>
      <c r="D67" s="26"/>
      <c r="E67" s="26"/>
      <c r="F67" s="27"/>
      <c r="G67" s="25">
        <v>1.83E-2</v>
      </c>
      <c r="H67" s="26"/>
      <c r="I67" s="26"/>
      <c r="J67" s="26"/>
      <c r="K67" s="26"/>
      <c r="L67" s="27"/>
      <c r="M67" s="20">
        <f t="shared" si="7"/>
        <v>0</v>
      </c>
      <c r="N67" s="21">
        <v>270</v>
      </c>
      <c r="O67" s="22">
        <f t="shared" si="8"/>
        <v>0</v>
      </c>
      <c r="P67" s="20">
        <f t="shared" si="9"/>
        <v>1.83E-2</v>
      </c>
      <c r="Q67" s="21">
        <v>190</v>
      </c>
      <c r="R67" s="22">
        <f t="shared" si="10"/>
        <v>3.4769999999999999</v>
      </c>
      <c r="S67" s="23">
        <f t="shared" si="11"/>
        <v>3.4769999999999999</v>
      </c>
      <c r="T67" s="53"/>
      <c r="U67" s="56">
        <v>90</v>
      </c>
      <c r="V67" s="56">
        <f t="shared" si="12"/>
        <v>0</v>
      </c>
      <c r="W67" s="56">
        <f t="shared" si="13"/>
        <v>1.647</v>
      </c>
      <c r="X67" s="43"/>
      <c r="Y67" s="43"/>
    </row>
    <row r="68" spans="1:25" x14ac:dyDescent="0.25">
      <c r="A68" s="24" t="s">
        <v>209</v>
      </c>
      <c r="B68" s="16" t="s">
        <v>154</v>
      </c>
      <c r="C68" s="28"/>
      <c r="D68" s="26"/>
      <c r="E68" s="26"/>
      <c r="F68" s="27"/>
      <c r="G68" s="25">
        <v>5.5999999999999999E-3</v>
      </c>
      <c r="H68" s="26"/>
      <c r="I68" s="26"/>
      <c r="J68" s="26"/>
      <c r="K68" s="26"/>
      <c r="L68" s="27"/>
      <c r="M68" s="20">
        <f t="shared" si="7"/>
        <v>0</v>
      </c>
      <c r="N68" s="21">
        <v>270</v>
      </c>
      <c r="O68" s="22">
        <f t="shared" si="8"/>
        <v>0</v>
      </c>
      <c r="P68" s="20">
        <f t="shared" si="9"/>
        <v>5.5999999999999999E-3</v>
      </c>
      <c r="Q68" s="21">
        <v>190</v>
      </c>
      <c r="R68" s="22">
        <f t="shared" si="10"/>
        <v>1.0640000000000001</v>
      </c>
      <c r="S68" s="23">
        <f t="shared" si="11"/>
        <v>1.0640000000000001</v>
      </c>
      <c r="T68" s="53"/>
      <c r="U68" s="56">
        <v>142.5</v>
      </c>
      <c r="V68" s="56">
        <f t="shared" si="12"/>
        <v>0</v>
      </c>
      <c r="W68" s="56">
        <f t="shared" si="13"/>
        <v>0.79800000000000004</v>
      </c>
      <c r="X68" s="43"/>
      <c r="Y68" s="43"/>
    </row>
    <row r="69" spans="1:25" x14ac:dyDescent="0.25">
      <c r="A69" s="24" t="s">
        <v>188</v>
      </c>
      <c r="B69" s="16" t="s">
        <v>154</v>
      </c>
      <c r="C69" s="25">
        <v>5.1999999999999998E-3</v>
      </c>
      <c r="D69" s="26">
        <v>7.3000000000000001E-3</v>
      </c>
      <c r="E69" s="26"/>
      <c r="F69" s="27"/>
      <c r="G69" s="25"/>
      <c r="H69" s="26">
        <v>2E-3</v>
      </c>
      <c r="I69" s="26">
        <v>7.4999999999999997E-3</v>
      </c>
      <c r="J69" s="26">
        <v>7.0000000000000001E-3</v>
      </c>
      <c r="K69" s="26"/>
      <c r="L69" s="27"/>
      <c r="M69" s="20">
        <f t="shared" si="7"/>
        <v>1.2500000000000001E-2</v>
      </c>
      <c r="N69" s="21">
        <v>270</v>
      </c>
      <c r="O69" s="22">
        <f t="shared" si="8"/>
        <v>3.375</v>
      </c>
      <c r="P69" s="20">
        <f t="shared" si="9"/>
        <v>1.6500000000000001E-2</v>
      </c>
      <c r="Q69" s="21">
        <v>190</v>
      </c>
      <c r="R69" s="22">
        <f t="shared" si="10"/>
        <v>3.1350000000000002</v>
      </c>
      <c r="S69" s="23">
        <f t="shared" si="11"/>
        <v>6.51</v>
      </c>
      <c r="T69" s="53"/>
      <c r="U69" s="56">
        <v>294.94</v>
      </c>
      <c r="V69" s="56">
        <f t="shared" si="12"/>
        <v>3.68675</v>
      </c>
      <c r="W69" s="56">
        <f t="shared" si="13"/>
        <v>4.8665099999999999</v>
      </c>
      <c r="X69" s="43"/>
      <c r="Y69" s="43"/>
    </row>
    <row r="70" spans="1:25" x14ac:dyDescent="0.25">
      <c r="A70" s="24" t="s">
        <v>224</v>
      </c>
      <c r="B70" s="16" t="s">
        <v>154</v>
      </c>
      <c r="C70" s="28"/>
      <c r="D70" s="26"/>
      <c r="E70" s="26"/>
      <c r="F70" s="27"/>
      <c r="G70" s="25"/>
      <c r="H70" s="26">
        <v>1.7000000000000001E-2</v>
      </c>
      <c r="I70" s="26"/>
      <c r="J70" s="26"/>
      <c r="K70" s="26"/>
      <c r="L70" s="27"/>
      <c r="M70" s="20">
        <f t="shared" si="7"/>
        <v>0</v>
      </c>
      <c r="N70" s="21">
        <v>270</v>
      </c>
      <c r="O70" s="22">
        <f t="shared" si="8"/>
        <v>0</v>
      </c>
      <c r="P70" s="20">
        <f t="shared" si="9"/>
        <v>1.7000000000000001E-2</v>
      </c>
      <c r="Q70" s="21">
        <v>190</v>
      </c>
      <c r="R70" s="22">
        <f t="shared" si="10"/>
        <v>3.2300000000000004</v>
      </c>
      <c r="S70" s="23">
        <f t="shared" si="11"/>
        <v>3.2300000000000004</v>
      </c>
      <c r="T70" s="53"/>
      <c r="U70" s="56">
        <v>43</v>
      </c>
      <c r="V70" s="56">
        <f t="shared" si="12"/>
        <v>0</v>
      </c>
      <c r="W70" s="56">
        <f t="shared" si="13"/>
        <v>0.73100000000000009</v>
      </c>
      <c r="X70" s="43"/>
      <c r="Y70" s="43"/>
    </row>
    <row r="71" spans="1:25" x14ac:dyDescent="0.25">
      <c r="A71" s="24" t="s">
        <v>225</v>
      </c>
      <c r="B71" s="16" t="s">
        <v>154</v>
      </c>
      <c r="C71" s="28"/>
      <c r="D71" s="26"/>
      <c r="E71" s="26"/>
      <c r="F71" s="27"/>
      <c r="G71" s="25"/>
      <c r="H71" s="26">
        <v>0.03</v>
      </c>
      <c r="I71" s="26"/>
      <c r="J71" s="26"/>
      <c r="K71" s="26"/>
      <c r="L71" s="27"/>
      <c r="M71" s="20">
        <f t="shared" si="7"/>
        <v>0</v>
      </c>
      <c r="N71" s="21">
        <v>270</v>
      </c>
      <c r="O71" s="22">
        <f t="shared" si="8"/>
        <v>0</v>
      </c>
      <c r="P71" s="20">
        <f t="shared" si="9"/>
        <v>0.03</v>
      </c>
      <c r="Q71" s="21">
        <v>190</v>
      </c>
      <c r="R71" s="22">
        <f t="shared" si="10"/>
        <v>5.7</v>
      </c>
      <c r="S71" s="23">
        <f t="shared" si="11"/>
        <v>5.7</v>
      </c>
      <c r="T71" s="53"/>
      <c r="U71" s="56">
        <v>125</v>
      </c>
      <c r="V71" s="56">
        <f t="shared" si="12"/>
        <v>0</v>
      </c>
      <c r="W71" s="56">
        <f t="shared" si="13"/>
        <v>3.75</v>
      </c>
      <c r="X71" s="43"/>
      <c r="Y71" s="43"/>
    </row>
    <row r="72" spans="1:25" x14ac:dyDescent="0.25">
      <c r="A72" s="24" t="s">
        <v>226</v>
      </c>
      <c r="B72" s="16" t="s">
        <v>154</v>
      </c>
      <c r="C72" s="28"/>
      <c r="D72" s="26"/>
      <c r="E72" s="26"/>
      <c r="F72" s="27"/>
      <c r="G72" s="25"/>
      <c r="H72" s="26"/>
      <c r="I72" s="26"/>
      <c r="J72" s="26">
        <v>0.06</v>
      </c>
      <c r="K72" s="26"/>
      <c r="L72" s="27"/>
      <c r="M72" s="20">
        <f t="shared" si="7"/>
        <v>0</v>
      </c>
      <c r="N72" s="21">
        <v>270</v>
      </c>
      <c r="O72" s="22">
        <f t="shared" si="8"/>
        <v>0</v>
      </c>
      <c r="P72" s="20">
        <f t="shared" si="9"/>
        <v>0.06</v>
      </c>
      <c r="Q72" s="21">
        <v>190</v>
      </c>
      <c r="R72" s="22">
        <f t="shared" si="10"/>
        <v>11.4</v>
      </c>
      <c r="S72" s="23">
        <f t="shared" si="11"/>
        <v>11.4</v>
      </c>
      <c r="T72" s="53"/>
      <c r="U72" s="56">
        <v>236</v>
      </c>
      <c r="V72" s="56">
        <f t="shared" si="12"/>
        <v>0</v>
      </c>
      <c r="W72" s="56">
        <f t="shared" si="13"/>
        <v>14.16</v>
      </c>
      <c r="X72" s="43"/>
      <c r="Y72" s="43"/>
    </row>
    <row r="73" spans="1:25" x14ac:dyDescent="0.25">
      <c r="A73" s="24" t="s">
        <v>203</v>
      </c>
      <c r="B73" s="16" t="s">
        <v>154</v>
      </c>
      <c r="C73" s="28"/>
      <c r="D73" s="26"/>
      <c r="E73" s="26"/>
      <c r="F73" s="27">
        <v>2.1999999999999999E-2</v>
      </c>
      <c r="G73" s="25"/>
      <c r="H73" s="26"/>
      <c r="I73" s="26"/>
      <c r="J73" s="26">
        <v>1.8499999999999999E-2</v>
      </c>
      <c r="K73" s="26"/>
      <c r="L73" s="27"/>
      <c r="M73" s="20">
        <f t="shared" si="7"/>
        <v>2.1999999999999999E-2</v>
      </c>
      <c r="N73" s="21">
        <v>270</v>
      </c>
      <c r="O73" s="22">
        <f t="shared" si="8"/>
        <v>5.9399999999999995</v>
      </c>
      <c r="P73" s="20">
        <f t="shared" si="9"/>
        <v>1.8499999999999999E-2</v>
      </c>
      <c r="Q73" s="21">
        <v>190</v>
      </c>
      <c r="R73" s="22">
        <f t="shared" si="10"/>
        <v>3.5149999999999997</v>
      </c>
      <c r="S73" s="23">
        <f t="shared" si="11"/>
        <v>9.4549999999999983</v>
      </c>
      <c r="T73" s="53"/>
      <c r="U73" s="56">
        <v>57.75</v>
      </c>
      <c r="V73" s="56">
        <f t="shared" si="12"/>
        <v>1.2705</v>
      </c>
      <c r="W73" s="56">
        <f t="shared" si="13"/>
        <v>1.0683749999999999</v>
      </c>
      <c r="X73" s="43"/>
      <c r="Y73" s="43"/>
    </row>
    <row r="74" spans="1:25" x14ac:dyDescent="0.25">
      <c r="A74" s="24" t="s">
        <v>227</v>
      </c>
      <c r="B74" s="16" t="s">
        <v>154</v>
      </c>
      <c r="C74" s="28"/>
      <c r="D74" s="26"/>
      <c r="E74" s="26"/>
      <c r="F74" s="27"/>
      <c r="G74" s="25"/>
      <c r="H74" s="26"/>
      <c r="I74" s="26">
        <v>7.7299999999999994E-2</v>
      </c>
      <c r="J74" s="31"/>
      <c r="K74" s="26"/>
      <c r="L74" s="27"/>
      <c r="M74" s="20">
        <f t="shared" si="7"/>
        <v>0</v>
      </c>
      <c r="N74" s="21">
        <v>270</v>
      </c>
      <c r="O74" s="22">
        <f t="shared" si="8"/>
        <v>0</v>
      </c>
      <c r="P74" s="20">
        <f t="shared" si="9"/>
        <v>7.7299999999999994E-2</v>
      </c>
      <c r="Q74" s="21">
        <v>190</v>
      </c>
      <c r="R74" s="22">
        <f t="shared" si="10"/>
        <v>14.686999999999999</v>
      </c>
      <c r="S74" s="23">
        <f t="shared" si="11"/>
        <v>14.686999999999999</v>
      </c>
      <c r="T74" s="53"/>
      <c r="U74" s="56">
        <v>80</v>
      </c>
      <c r="V74" s="56">
        <f t="shared" si="12"/>
        <v>0</v>
      </c>
      <c r="W74" s="56">
        <f t="shared" si="13"/>
        <v>6.1839999999999993</v>
      </c>
      <c r="X74" s="43"/>
      <c r="Y74" s="43"/>
    </row>
    <row r="75" spans="1:25" x14ac:dyDescent="0.25">
      <c r="A75" s="24" t="s">
        <v>221</v>
      </c>
      <c r="B75" s="16" t="s">
        <v>154</v>
      </c>
      <c r="C75" s="28"/>
      <c r="D75" s="26"/>
      <c r="E75" s="26"/>
      <c r="F75" s="27"/>
      <c r="G75" s="25"/>
      <c r="H75" s="26"/>
      <c r="I75" s="26"/>
      <c r="J75" s="26"/>
      <c r="K75" s="26">
        <v>0.06</v>
      </c>
      <c r="L75" s="27"/>
      <c r="M75" s="20">
        <f t="shared" si="7"/>
        <v>0</v>
      </c>
      <c r="N75" s="21">
        <v>270</v>
      </c>
      <c r="O75" s="22">
        <f t="shared" si="8"/>
        <v>0</v>
      </c>
      <c r="P75" s="20">
        <f t="shared" si="9"/>
        <v>0.06</v>
      </c>
      <c r="Q75" s="21">
        <v>190</v>
      </c>
      <c r="R75" s="22">
        <f t="shared" si="10"/>
        <v>11.4</v>
      </c>
      <c r="S75" s="23">
        <f t="shared" si="11"/>
        <v>11.4</v>
      </c>
      <c r="T75" s="53"/>
      <c r="U75" s="56">
        <v>40</v>
      </c>
      <c r="V75" s="56">
        <f t="shared" si="12"/>
        <v>0</v>
      </c>
      <c r="W75" s="56">
        <f t="shared" si="13"/>
        <v>2.4</v>
      </c>
      <c r="X75" s="43"/>
      <c r="Y75" s="43"/>
    </row>
    <row r="76" spans="1:25" ht="16.5" x14ac:dyDescent="0.3">
      <c r="A76" s="24" t="s">
        <v>599</v>
      </c>
      <c r="B76" s="16" t="s">
        <v>154</v>
      </c>
      <c r="C76" s="28"/>
      <c r="D76" s="26"/>
      <c r="E76" s="26"/>
      <c r="F76" s="27"/>
      <c r="G76" s="25"/>
      <c r="H76" s="26"/>
      <c r="I76" s="26"/>
      <c r="J76" s="31"/>
      <c r="K76" s="231">
        <v>3.0000000000000001E-5</v>
      </c>
      <c r="L76" s="27"/>
      <c r="M76" s="20">
        <f t="shared" si="7"/>
        <v>0</v>
      </c>
      <c r="N76" s="21">
        <v>270</v>
      </c>
      <c r="O76" s="22">
        <f t="shared" si="8"/>
        <v>0</v>
      </c>
      <c r="P76" s="20">
        <f t="shared" si="9"/>
        <v>3.0000000000000001E-5</v>
      </c>
      <c r="Q76" s="21">
        <v>190</v>
      </c>
      <c r="R76" s="22">
        <f t="shared" si="10"/>
        <v>5.7000000000000002E-3</v>
      </c>
      <c r="S76" s="23">
        <f t="shared" si="11"/>
        <v>5.7000000000000002E-3</v>
      </c>
      <c r="T76" s="53"/>
      <c r="U76" s="56">
        <v>4380</v>
      </c>
      <c r="V76" s="56">
        <f t="shared" si="12"/>
        <v>0</v>
      </c>
      <c r="W76" s="56">
        <f t="shared" si="13"/>
        <v>0.13140000000000002</v>
      </c>
      <c r="X76" s="43"/>
      <c r="Y76" s="43"/>
    </row>
    <row r="77" spans="1:25" x14ac:dyDescent="0.25">
      <c r="A77" s="24" t="s">
        <v>196</v>
      </c>
      <c r="B77" s="16" t="s">
        <v>154</v>
      </c>
      <c r="C77" s="50">
        <v>1.0000000000000001E-5</v>
      </c>
      <c r="D77" s="26"/>
      <c r="E77" s="26"/>
      <c r="F77" s="27"/>
      <c r="G77" s="25"/>
      <c r="H77" s="26"/>
      <c r="I77" s="26"/>
      <c r="J77" s="26"/>
      <c r="K77" s="26"/>
      <c r="L77" s="27"/>
      <c r="M77" s="20">
        <f t="shared" si="7"/>
        <v>1.0000000000000001E-5</v>
      </c>
      <c r="N77" s="21">
        <v>270</v>
      </c>
      <c r="O77" s="22">
        <f t="shared" si="8"/>
        <v>2.7000000000000001E-3</v>
      </c>
      <c r="P77" s="20">
        <f t="shared" si="9"/>
        <v>0</v>
      </c>
      <c r="Q77" s="21">
        <v>190</v>
      </c>
      <c r="R77" s="22">
        <f t="shared" si="10"/>
        <v>0</v>
      </c>
      <c r="S77" s="23">
        <f t="shared" si="11"/>
        <v>2.7000000000000001E-3</v>
      </c>
      <c r="T77" s="53"/>
      <c r="U77" s="56">
        <v>380</v>
      </c>
      <c r="V77" s="56">
        <f t="shared" si="12"/>
        <v>3.8000000000000004E-3</v>
      </c>
      <c r="W77" s="56">
        <f t="shared" si="13"/>
        <v>0</v>
      </c>
      <c r="X77" s="43"/>
      <c r="Y77" s="43"/>
    </row>
    <row r="78" spans="1:25" x14ac:dyDescent="0.25">
      <c r="A78" s="24" t="s">
        <v>331</v>
      </c>
      <c r="B78" s="16" t="s">
        <v>154</v>
      </c>
      <c r="C78" s="50">
        <v>1.0000000000000001E-5</v>
      </c>
      <c r="D78" s="26"/>
      <c r="E78" s="26"/>
      <c r="F78" s="27"/>
      <c r="G78" s="25"/>
      <c r="H78" s="26"/>
      <c r="I78" s="26"/>
      <c r="J78" s="26"/>
      <c r="K78" s="26"/>
      <c r="L78" s="27"/>
      <c r="M78" s="20">
        <f t="shared" si="7"/>
        <v>1.0000000000000001E-5</v>
      </c>
      <c r="N78" s="21">
        <v>270</v>
      </c>
      <c r="O78" s="22">
        <f t="shared" si="8"/>
        <v>2.7000000000000001E-3</v>
      </c>
      <c r="P78" s="20">
        <f t="shared" si="9"/>
        <v>0</v>
      </c>
      <c r="Q78" s="21">
        <v>190</v>
      </c>
      <c r="R78" s="22">
        <f t="shared" si="10"/>
        <v>0</v>
      </c>
      <c r="S78" s="23">
        <f t="shared" si="11"/>
        <v>2.7000000000000001E-3</v>
      </c>
      <c r="T78" s="53"/>
      <c r="U78" s="56">
        <v>500</v>
      </c>
      <c r="V78" s="56">
        <f t="shared" si="12"/>
        <v>5.0000000000000001E-3</v>
      </c>
      <c r="W78" s="56">
        <f t="shared" si="13"/>
        <v>0</v>
      </c>
      <c r="X78" s="43"/>
      <c r="Y78" s="43"/>
    </row>
    <row r="79" spans="1:25" ht="15.75" thickBot="1" x14ac:dyDescent="0.3">
      <c r="A79" s="32" t="s">
        <v>552</v>
      </c>
      <c r="B79" s="48" t="s">
        <v>154</v>
      </c>
      <c r="C79" s="33"/>
      <c r="D79" s="34"/>
      <c r="E79" s="34"/>
      <c r="F79" s="35"/>
      <c r="G79" s="33"/>
      <c r="H79" s="34"/>
      <c r="I79" s="34"/>
      <c r="J79" s="34"/>
      <c r="K79" s="34">
        <v>0.01</v>
      </c>
      <c r="L79" s="35"/>
      <c r="M79" s="39">
        <f t="shared" si="7"/>
        <v>0</v>
      </c>
      <c r="N79" s="40">
        <v>270</v>
      </c>
      <c r="O79" s="41">
        <f t="shared" si="8"/>
        <v>0</v>
      </c>
      <c r="P79" s="39">
        <f t="shared" si="9"/>
        <v>0.01</v>
      </c>
      <c r="Q79" s="40">
        <v>190</v>
      </c>
      <c r="R79" s="41">
        <f t="shared" si="10"/>
        <v>1.9000000000000001</v>
      </c>
      <c r="S79" s="42">
        <f t="shared" si="11"/>
        <v>1.9000000000000001</v>
      </c>
      <c r="T79" s="54"/>
      <c r="U79" s="56">
        <v>110</v>
      </c>
      <c r="V79" s="56">
        <f t="shared" si="12"/>
        <v>0</v>
      </c>
      <c r="W79" s="56">
        <f t="shared" si="13"/>
        <v>1.1000000000000001</v>
      </c>
      <c r="X79" s="43"/>
      <c r="Y79" s="43"/>
    </row>
    <row r="80" spans="1:25" x14ac:dyDescent="0.25">
      <c r="A80" s="4"/>
      <c r="B80" s="4"/>
      <c r="C80" s="4"/>
      <c r="D80" s="4"/>
      <c r="E80" s="348"/>
      <c r="F80" s="348"/>
      <c r="G80" s="348"/>
      <c r="H80" s="348"/>
      <c r="I80" s="4"/>
      <c r="J80" s="4"/>
      <c r="K80" s="4"/>
      <c r="L80" s="4"/>
      <c r="M80" s="4"/>
      <c r="N80" s="4"/>
      <c r="O80" s="4"/>
      <c r="P80" s="4"/>
      <c r="Q80" s="4"/>
      <c r="R80" s="4"/>
      <c r="S80" s="36"/>
      <c r="T80" s="4"/>
      <c r="U80" s="55"/>
      <c r="V80" s="57">
        <f>SUM(V52:V79)</f>
        <v>49.550750000000001</v>
      </c>
      <c r="W80" s="57">
        <f>SUM(W52:W79)</f>
        <v>43.234780999999998</v>
      </c>
    </row>
    <row r="81" spans="1:23" x14ac:dyDescent="0.25">
      <c r="A81" s="4" t="s">
        <v>155</v>
      </c>
      <c r="B81" s="4"/>
      <c r="C81" s="4"/>
      <c r="D81" s="4"/>
      <c r="E81" s="349" t="s">
        <v>156</v>
      </c>
      <c r="F81" s="349"/>
      <c r="G81" s="349"/>
      <c r="H81" s="34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55"/>
      <c r="V81" s="55"/>
      <c r="W81" s="57">
        <f>V80+W80</f>
        <v>92.785530999999992</v>
      </c>
    </row>
  </sheetData>
  <mergeCells count="52">
    <mergeCell ref="E80:H80"/>
    <mergeCell ref="E81:H81"/>
    <mergeCell ref="S48:S50"/>
    <mergeCell ref="T48:T50"/>
    <mergeCell ref="C49:C50"/>
    <mergeCell ref="D49:D50"/>
    <mergeCell ref="E49:E50"/>
    <mergeCell ref="F49:F50"/>
    <mergeCell ref="G49:G50"/>
    <mergeCell ref="H49:H50"/>
    <mergeCell ref="I49:I50"/>
    <mergeCell ref="J49:J50"/>
    <mergeCell ref="C47:J47"/>
    <mergeCell ref="M47:P47"/>
    <mergeCell ref="A48:A50"/>
    <mergeCell ref="B48:B50"/>
    <mergeCell ref="C48:F48"/>
    <mergeCell ref="G48:L48"/>
    <mergeCell ref="M48:O49"/>
    <mergeCell ref="P48:R49"/>
    <mergeCell ref="K49:K50"/>
    <mergeCell ref="L49:L50"/>
    <mergeCell ref="E36:H36"/>
    <mergeCell ref="E37:H37"/>
    <mergeCell ref="C45:L45"/>
    <mergeCell ref="M45:P45"/>
    <mergeCell ref="C46:K46"/>
    <mergeCell ref="M46:P4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5"/>
  <sheetViews>
    <sheetView topLeftCell="A49" zoomScale="120" zoomScaleNormal="120" workbookViewId="0">
      <selection activeCell="T87" sqref="T87"/>
    </sheetView>
  </sheetViews>
  <sheetFormatPr defaultRowHeight="15" x14ac:dyDescent="0.25"/>
  <cols>
    <col min="1" max="1" width="20" customWidth="1"/>
    <col min="2" max="2" width="3.42578125" customWidth="1"/>
    <col min="9" max="9" width="10" bestFit="1" customWidth="1"/>
  </cols>
  <sheetData>
    <row r="1" spans="1:25" x14ac:dyDescent="0.25">
      <c r="A1" s="4" t="s">
        <v>134</v>
      </c>
      <c r="B1" s="4"/>
      <c r="C1" s="350" t="s">
        <v>135</v>
      </c>
      <c r="D1" s="350"/>
      <c r="E1" s="350"/>
      <c r="F1" s="350"/>
      <c r="G1" s="350"/>
      <c r="H1" s="350"/>
      <c r="I1" s="350"/>
      <c r="J1" s="350"/>
      <c r="K1" s="350"/>
      <c r="L1" s="350"/>
      <c r="M1" s="347"/>
      <c r="N1" s="347"/>
      <c r="O1" s="347"/>
      <c r="P1" s="347"/>
      <c r="Q1" s="4"/>
      <c r="R1" s="4"/>
      <c r="S1" s="4"/>
      <c r="T1" s="4"/>
    </row>
    <row r="2" spans="1:25" x14ac:dyDescent="0.25">
      <c r="A2" s="4"/>
      <c r="B2" s="5"/>
      <c r="C2" s="347" t="s">
        <v>584</v>
      </c>
      <c r="D2" s="347"/>
      <c r="E2" s="347"/>
      <c r="F2" s="347"/>
      <c r="G2" s="347"/>
      <c r="H2" s="347"/>
      <c r="I2" s="347"/>
      <c r="J2" s="347"/>
      <c r="K2" s="347"/>
      <c r="L2" s="4"/>
      <c r="M2" s="347"/>
      <c r="N2" s="347"/>
      <c r="O2" s="347"/>
      <c r="P2" s="347"/>
      <c r="Q2" s="4"/>
      <c r="R2" s="4"/>
      <c r="S2" s="4"/>
      <c r="T2" s="4"/>
    </row>
    <row r="3" spans="1:25" ht="15.75" thickBot="1" x14ac:dyDescent="0.3">
      <c r="A3" s="4"/>
      <c r="B3" s="4"/>
      <c r="C3" s="351" t="s">
        <v>136</v>
      </c>
      <c r="D3" s="351"/>
      <c r="E3" s="351"/>
      <c r="F3" s="351"/>
      <c r="G3" s="351"/>
      <c r="H3" s="351"/>
      <c r="I3" s="351"/>
      <c r="J3" s="351"/>
      <c r="K3" s="4"/>
      <c r="L3" s="4"/>
      <c r="M3" s="347"/>
      <c r="N3" s="347"/>
      <c r="O3" s="347"/>
      <c r="P3" s="347"/>
      <c r="Q3" s="4"/>
      <c r="R3" s="4"/>
      <c r="S3" s="4"/>
      <c r="T3" s="4"/>
    </row>
    <row r="4" spans="1:25" ht="15.75" customHeight="1" x14ac:dyDescent="0.25">
      <c r="A4" s="332" t="s">
        <v>137</v>
      </c>
      <c r="B4" s="335" t="s">
        <v>138</v>
      </c>
      <c r="C4" s="338" t="s">
        <v>139</v>
      </c>
      <c r="D4" s="339"/>
      <c r="E4" s="339"/>
      <c r="F4" s="340"/>
      <c r="G4" s="338" t="s">
        <v>140</v>
      </c>
      <c r="H4" s="339"/>
      <c r="I4" s="339"/>
      <c r="J4" s="339"/>
      <c r="K4" s="339"/>
      <c r="L4" s="340"/>
      <c r="M4" s="341" t="s">
        <v>141</v>
      </c>
      <c r="N4" s="342"/>
      <c r="O4" s="343"/>
      <c r="P4" s="352" t="s">
        <v>142</v>
      </c>
      <c r="Q4" s="342"/>
      <c r="R4" s="353"/>
      <c r="S4" s="361" t="s">
        <v>143</v>
      </c>
      <c r="T4" s="364" t="s">
        <v>144</v>
      </c>
      <c r="U4" s="43"/>
      <c r="V4" s="43"/>
      <c r="W4" s="43"/>
      <c r="X4" s="43"/>
      <c r="Y4" s="43"/>
    </row>
    <row r="5" spans="1:25" ht="30" customHeight="1" x14ac:dyDescent="0.25">
      <c r="A5" s="333"/>
      <c r="B5" s="336"/>
      <c r="C5" s="367" t="s">
        <v>460</v>
      </c>
      <c r="D5" s="356" t="s">
        <v>145</v>
      </c>
      <c r="E5" s="356" t="s">
        <v>38</v>
      </c>
      <c r="F5" s="358" t="s">
        <v>182</v>
      </c>
      <c r="G5" s="369" t="s">
        <v>110</v>
      </c>
      <c r="H5" s="356" t="s">
        <v>320</v>
      </c>
      <c r="I5" s="356" t="s">
        <v>404</v>
      </c>
      <c r="J5" s="356" t="s">
        <v>424</v>
      </c>
      <c r="K5" s="356" t="s">
        <v>92</v>
      </c>
      <c r="L5" s="358" t="s">
        <v>145</v>
      </c>
      <c r="M5" s="344"/>
      <c r="N5" s="345"/>
      <c r="O5" s="346"/>
      <c r="P5" s="354"/>
      <c r="Q5" s="345"/>
      <c r="R5" s="355"/>
      <c r="S5" s="362"/>
      <c r="T5" s="365"/>
      <c r="U5" s="43"/>
      <c r="V5" s="43"/>
      <c r="W5" s="43"/>
      <c r="X5" s="43"/>
      <c r="Y5" s="43"/>
    </row>
    <row r="6" spans="1:25" ht="41.25" customHeight="1" thickBot="1" x14ac:dyDescent="0.3">
      <c r="A6" s="334"/>
      <c r="B6" s="337"/>
      <c r="C6" s="368"/>
      <c r="D6" s="357"/>
      <c r="E6" s="357"/>
      <c r="F6" s="359"/>
      <c r="G6" s="370"/>
      <c r="H6" s="357"/>
      <c r="I6" s="357"/>
      <c r="J6" s="357"/>
      <c r="K6" s="357"/>
      <c r="L6" s="359"/>
      <c r="M6" s="6" t="s">
        <v>146</v>
      </c>
      <c r="N6" s="2" t="s">
        <v>147</v>
      </c>
      <c r="O6" s="1" t="s">
        <v>148</v>
      </c>
      <c r="P6" s="7" t="s">
        <v>146</v>
      </c>
      <c r="Q6" s="2" t="s">
        <v>147</v>
      </c>
      <c r="R6" s="3" t="s">
        <v>148</v>
      </c>
      <c r="S6" s="363"/>
      <c r="T6" s="366"/>
      <c r="U6" s="44"/>
      <c r="V6" s="44"/>
      <c r="W6" s="43"/>
      <c r="X6" s="43"/>
      <c r="Y6" s="43"/>
    </row>
    <row r="7" spans="1:25" ht="15.75" thickBot="1" x14ac:dyDescent="0.3">
      <c r="A7" s="8" t="s">
        <v>149</v>
      </c>
      <c r="B7" s="9"/>
      <c r="C7" s="38" t="s">
        <v>150</v>
      </c>
      <c r="D7" s="10" t="s">
        <v>490</v>
      </c>
      <c r="E7" s="10" t="s">
        <v>150</v>
      </c>
      <c r="F7" s="37" t="s">
        <v>530</v>
      </c>
      <c r="G7" s="38" t="s">
        <v>153</v>
      </c>
      <c r="H7" s="10" t="s">
        <v>151</v>
      </c>
      <c r="I7" s="10" t="s">
        <v>150</v>
      </c>
      <c r="J7" s="10" t="s">
        <v>531</v>
      </c>
      <c r="K7" s="10" t="s">
        <v>150</v>
      </c>
      <c r="L7" s="37" t="s">
        <v>381</v>
      </c>
      <c r="M7" s="11"/>
      <c r="N7" s="12"/>
      <c r="O7" s="13"/>
      <c r="P7" s="11"/>
      <c r="Q7" s="12"/>
      <c r="R7" s="13"/>
      <c r="S7" s="14"/>
      <c r="T7" s="51"/>
      <c r="U7" s="55" t="s">
        <v>250</v>
      </c>
      <c r="V7" s="55" t="s">
        <v>32</v>
      </c>
      <c r="W7" s="55" t="s">
        <v>33</v>
      </c>
      <c r="X7" s="43"/>
      <c r="Y7" s="43"/>
    </row>
    <row r="8" spans="1:25" x14ac:dyDescent="0.25">
      <c r="A8" s="15" t="s">
        <v>215</v>
      </c>
      <c r="B8" s="16" t="s">
        <v>154</v>
      </c>
      <c r="C8" s="17">
        <v>3.04E-2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3.04E-2</v>
      </c>
      <c r="N8" s="21">
        <v>140</v>
      </c>
      <c r="O8" s="22">
        <f>M8*N8</f>
        <v>4.2560000000000002</v>
      </c>
      <c r="P8" s="20">
        <f>G8+H8+I8+J8+K8+L8</f>
        <v>0</v>
      </c>
      <c r="Q8" s="21">
        <v>210</v>
      </c>
      <c r="R8" s="22">
        <f>P8*Q8</f>
        <v>0</v>
      </c>
      <c r="S8" s="23">
        <f>O8+R8</f>
        <v>4.2560000000000002</v>
      </c>
      <c r="T8" s="52"/>
      <c r="U8" s="56">
        <v>225</v>
      </c>
      <c r="V8" s="56">
        <f>M8*U8</f>
        <v>6.84</v>
      </c>
      <c r="W8" s="56">
        <f>P8*U8</f>
        <v>0</v>
      </c>
      <c r="X8" s="43"/>
      <c r="Y8" s="43"/>
    </row>
    <row r="9" spans="1:25" x14ac:dyDescent="0.25">
      <c r="A9" s="24" t="s">
        <v>184</v>
      </c>
      <c r="B9" s="16" t="s">
        <v>154</v>
      </c>
      <c r="C9" s="25">
        <v>3.5999999999999997E-2</v>
      </c>
      <c r="D9" s="26"/>
      <c r="E9" s="26"/>
      <c r="F9" s="27"/>
      <c r="G9" s="25"/>
      <c r="H9" s="26"/>
      <c r="I9" s="26"/>
      <c r="J9" s="26"/>
      <c r="K9" s="26"/>
      <c r="L9" s="27"/>
      <c r="M9" s="20">
        <f t="shared" ref="M9:M36" si="0">C9+D9+E9+F9</f>
        <v>3.5999999999999997E-2</v>
      </c>
      <c r="N9" s="21">
        <v>140</v>
      </c>
      <c r="O9" s="22">
        <f t="shared" ref="O9:O36" si="1">M9*N9</f>
        <v>5.04</v>
      </c>
      <c r="P9" s="20">
        <f t="shared" ref="P9:P36" si="2">G9+H9+I9+J9+K9+L9</f>
        <v>0</v>
      </c>
      <c r="Q9" s="21">
        <v>210</v>
      </c>
      <c r="R9" s="22">
        <f t="shared" ref="R9:R36" si="3">P9*Q9</f>
        <v>0</v>
      </c>
      <c r="S9" s="23">
        <f t="shared" ref="S9:S36" si="4">O9+R9</f>
        <v>5.04</v>
      </c>
      <c r="T9" s="53"/>
      <c r="U9" s="56">
        <v>69</v>
      </c>
      <c r="V9" s="56">
        <f t="shared" ref="V9:V36" si="5">M9*U9</f>
        <v>2.484</v>
      </c>
      <c r="W9" s="56">
        <f t="shared" ref="W9:W36" si="6">P9*U9</f>
        <v>0</v>
      </c>
      <c r="X9" s="43"/>
      <c r="Y9" s="43"/>
    </row>
    <row r="10" spans="1:25" x14ac:dyDescent="0.25">
      <c r="A10" s="24" t="s">
        <v>209</v>
      </c>
      <c r="B10" s="16" t="s">
        <v>210</v>
      </c>
      <c r="C10" s="25">
        <v>7.4999999999999997E-3</v>
      </c>
      <c r="D10" s="26"/>
      <c r="E10" s="26"/>
      <c r="F10" s="27"/>
      <c r="G10" s="25"/>
      <c r="H10" s="26"/>
      <c r="I10" s="26"/>
      <c r="J10" s="26"/>
      <c r="K10" s="26"/>
      <c r="L10" s="27"/>
      <c r="M10" s="20">
        <f t="shared" si="0"/>
        <v>7.4999999999999997E-3</v>
      </c>
      <c r="N10" s="21">
        <v>140</v>
      </c>
      <c r="O10" s="22">
        <f t="shared" si="1"/>
        <v>1.05</v>
      </c>
      <c r="P10" s="20">
        <f t="shared" si="2"/>
        <v>0</v>
      </c>
      <c r="Q10" s="21">
        <v>210</v>
      </c>
      <c r="R10" s="22">
        <f t="shared" si="3"/>
        <v>0</v>
      </c>
      <c r="S10" s="23">
        <f t="shared" si="4"/>
        <v>1.05</v>
      </c>
      <c r="T10" s="53"/>
      <c r="U10" s="56">
        <v>135</v>
      </c>
      <c r="V10" s="56">
        <f t="shared" si="5"/>
        <v>1.0125</v>
      </c>
      <c r="W10" s="56">
        <f t="shared" si="6"/>
        <v>0</v>
      </c>
      <c r="X10" s="43"/>
      <c r="Y10" s="43"/>
    </row>
    <row r="11" spans="1:25" x14ac:dyDescent="0.25">
      <c r="A11" s="24" t="s">
        <v>187</v>
      </c>
      <c r="B11" s="16" t="s">
        <v>154</v>
      </c>
      <c r="C11" s="25">
        <v>1.7299999999999999E-2</v>
      </c>
      <c r="D11" s="26"/>
      <c r="E11" s="26">
        <v>0.02</v>
      </c>
      <c r="F11" s="27"/>
      <c r="G11" s="25">
        <v>5.0000000000000001E-3</v>
      </c>
      <c r="H11" s="26"/>
      <c r="I11" s="26"/>
      <c r="J11" s="26"/>
      <c r="K11" s="26"/>
      <c r="L11" s="27"/>
      <c r="M11" s="20">
        <f t="shared" si="0"/>
        <v>3.73E-2</v>
      </c>
      <c r="N11" s="21">
        <v>140</v>
      </c>
      <c r="O11" s="22">
        <f t="shared" si="1"/>
        <v>5.2219999999999995</v>
      </c>
      <c r="P11" s="20">
        <f t="shared" si="2"/>
        <v>5.0000000000000001E-3</v>
      </c>
      <c r="Q11" s="21">
        <v>210</v>
      </c>
      <c r="R11" s="22">
        <f t="shared" si="3"/>
        <v>1.05</v>
      </c>
      <c r="S11" s="23">
        <f t="shared" si="4"/>
        <v>6.2719999999999994</v>
      </c>
      <c r="T11" s="53"/>
      <c r="U11" s="56">
        <v>45</v>
      </c>
      <c r="V11" s="56">
        <f t="shared" si="5"/>
        <v>1.6785000000000001</v>
      </c>
      <c r="W11" s="56">
        <f t="shared" si="6"/>
        <v>0.22500000000000001</v>
      </c>
      <c r="X11" s="43"/>
      <c r="Y11" s="43"/>
    </row>
    <row r="12" spans="1:25" x14ac:dyDescent="0.25">
      <c r="A12" s="24" t="s">
        <v>238</v>
      </c>
      <c r="B12" s="16" t="s">
        <v>154</v>
      </c>
      <c r="C12" s="50">
        <v>1.0000000000000001E-5</v>
      </c>
      <c r="D12" s="26"/>
      <c r="E12" s="26"/>
      <c r="F12" s="27"/>
      <c r="G12" s="25"/>
      <c r="H12" s="26"/>
      <c r="I12" s="26"/>
      <c r="J12" s="26"/>
      <c r="K12" s="26"/>
      <c r="L12" s="27"/>
      <c r="M12" s="20">
        <f t="shared" si="0"/>
        <v>1.0000000000000001E-5</v>
      </c>
      <c r="N12" s="21">
        <v>140</v>
      </c>
      <c r="O12" s="22">
        <f t="shared" si="1"/>
        <v>1.4000000000000002E-3</v>
      </c>
      <c r="P12" s="20">
        <f t="shared" si="2"/>
        <v>0</v>
      </c>
      <c r="Q12" s="21">
        <v>210</v>
      </c>
      <c r="R12" s="22">
        <f t="shared" si="3"/>
        <v>0</v>
      </c>
      <c r="S12" s="23">
        <f t="shared" si="4"/>
        <v>1.4000000000000002E-3</v>
      </c>
      <c r="T12" s="53"/>
      <c r="U12" s="56">
        <v>1500</v>
      </c>
      <c r="V12" s="56">
        <f t="shared" si="5"/>
        <v>1.5000000000000001E-2</v>
      </c>
      <c r="W12" s="56">
        <f t="shared" si="6"/>
        <v>0</v>
      </c>
      <c r="X12" s="43"/>
      <c r="Y12" s="43"/>
    </row>
    <row r="13" spans="1:25" x14ac:dyDescent="0.25">
      <c r="A13" s="24" t="s">
        <v>188</v>
      </c>
      <c r="B13" s="16" t="s">
        <v>154</v>
      </c>
      <c r="C13" s="25">
        <v>3.8E-3</v>
      </c>
      <c r="D13" s="26"/>
      <c r="E13" s="26"/>
      <c r="F13" s="27"/>
      <c r="G13" s="25"/>
      <c r="H13" s="26"/>
      <c r="I13" s="26">
        <v>8.9999999999999993E-3</v>
      </c>
      <c r="J13" s="26"/>
      <c r="K13" s="26"/>
      <c r="L13" s="27"/>
      <c r="M13" s="20">
        <f t="shared" si="0"/>
        <v>3.8E-3</v>
      </c>
      <c r="N13" s="21">
        <v>140</v>
      </c>
      <c r="O13" s="22">
        <f t="shared" si="1"/>
        <v>0.53200000000000003</v>
      </c>
      <c r="P13" s="20">
        <f t="shared" si="2"/>
        <v>8.9999999999999993E-3</v>
      </c>
      <c r="Q13" s="21">
        <v>210</v>
      </c>
      <c r="R13" s="22">
        <f t="shared" si="3"/>
        <v>1.89</v>
      </c>
      <c r="S13" s="23">
        <f t="shared" si="4"/>
        <v>2.4219999999999997</v>
      </c>
      <c r="T13" s="53"/>
      <c r="U13" s="56">
        <v>294.94</v>
      </c>
      <c r="V13" s="56">
        <f t="shared" si="5"/>
        <v>1.1207719999999999</v>
      </c>
      <c r="W13" s="56">
        <f t="shared" si="6"/>
        <v>2.6544599999999998</v>
      </c>
      <c r="X13" s="43"/>
      <c r="Y13" s="43"/>
    </row>
    <row r="14" spans="1:25" x14ac:dyDescent="0.25">
      <c r="A14" s="24" t="s">
        <v>230</v>
      </c>
      <c r="B14" s="16" t="s">
        <v>154</v>
      </c>
      <c r="C14" s="25">
        <v>3.8E-3</v>
      </c>
      <c r="D14" s="26"/>
      <c r="E14" s="26"/>
      <c r="F14" s="27"/>
      <c r="G14" s="25"/>
      <c r="H14" s="26"/>
      <c r="I14" s="26"/>
      <c r="J14" s="26">
        <v>0.01</v>
      </c>
      <c r="K14" s="26"/>
      <c r="L14" s="27"/>
      <c r="M14" s="20">
        <f t="shared" si="0"/>
        <v>3.8E-3</v>
      </c>
      <c r="N14" s="21">
        <v>140</v>
      </c>
      <c r="O14" s="22">
        <f t="shared" si="1"/>
        <v>0.53200000000000003</v>
      </c>
      <c r="P14" s="20">
        <f t="shared" si="2"/>
        <v>0.01</v>
      </c>
      <c r="Q14" s="21">
        <v>210</v>
      </c>
      <c r="R14" s="22">
        <f t="shared" si="3"/>
        <v>2.1</v>
      </c>
      <c r="S14" s="23">
        <f t="shared" si="4"/>
        <v>2.6320000000000001</v>
      </c>
      <c r="T14" s="53"/>
      <c r="U14" s="56">
        <v>93</v>
      </c>
      <c r="V14" s="56">
        <f t="shared" si="5"/>
        <v>0.35339999999999999</v>
      </c>
      <c r="W14" s="56">
        <f t="shared" si="6"/>
        <v>0.93</v>
      </c>
      <c r="X14" s="43"/>
      <c r="Y14" s="43"/>
    </row>
    <row r="15" spans="1:25" x14ac:dyDescent="0.25">
      <c r="A15" s="24" t="s">
        <v>204</v>
      </c>
      <c r="B15" s="16" t="s">
        <v>154</v>
      </c>
      <c r="C15" s="25"/>
      <c r="D15" s="26"/>
      <c r="E15" s="26"/>
      <c r="F15" s="27"/>
      <c r="G15" s="25"/>
      <c r="H15" s="26"/>
      <c r="I15" s="26"/>
      <c r="J15" s="26">
        <v>4.4999999999999997E-3</v>
      </c>
      <c r="K15" s="26"/>
      <c r="L15" s="27"/>
      <c r="M15" s="20">
        <f t="shared" si="0"/>
        <v>0</v>
      </c>
      <c r="N15" s="21">
        <v>140</v>
      </c>
      <c r="O15" s="22">
        <f t="shared" si="1"/>
        <v>0</v>
      </c>
      <c r="P15" s="20">
        <f t="shared" si="2"/>
        <v>4.4999999999999997E-3</v>
      </c>
      <c r="Q15" s="21">
        <v>210</v>
      </c>
      <c r="R15" s="22">
        <f t="shared" si="3"/>
        <v>0.94499999999999995</v>
      </c>
      <c r="S15" s="23">
        <f t="shared" si="4"/>
        <v>0.94499999999999995</v>
      </c>
      <c r="T15" s="53"/>
      <c r="U15" s="56">
        <v>34</v>
      </c>
      <c r="V15" s="56">
        <f t="shared" ref="V15" si="7">M15*U15</f>
        <v>0</v>
      </c>
      <c r="W15" s="56">
        <f t="shared" ref="W15" si="8">P15*U15</f>
        <v>0.153</v>
      </c>
      <c r="X15" s="43"/>
      <c r="Y15" s="43"/>
    </row>
    <row r="16" spans="1:25" x14ac:dyDescent="0.25">
      <c r="A16" s="24" t="s">
        <v>191</v>
      </c>
      <c r="B16" s="16" t="s">
        <v>154</v>
      </c>
      <c r="C16" s="28"/>
      <c r="D16" s="26"/>
      <c r="E16" s="26">
        <v>3.0000000000000001E-3</v>
      </c>
      <c r="F16" s="27"/>
      <c r="G16" s="25"/>
      <c r="H16" s="26"/>
      <c r="I16" s="26"/>
      <c r="J16" s="26"/>
      <c r="K16" s="26"/>
      <c r="L16" s="27"/>
      <c r="M16" s="20">
        <f t="shared" si="0"/>
        <v>3.0000000000000001E-3</v>
      </c>
      <c r="N16" s="21">
        <v>140</v>
      </c>
      <c r="O16" s="22">
        <f t="shared" si="1"/>
        <v>0.42</v>
      </c>
      <c r="P16" s="20">
        <f t="shared" si="2"/>
        <v>0</v>
      </c>
      <c r="Q16" s="21">
        <v>210</v>
      </c>
      <c r="R16" s="22">
        <f t="shared" si="3"/>
        <v>0</v>
      </c>
      <c r="S16" s="23">
        <f t="shared" si="4"/>
        <v>0.42</v>
      </c>
      <c r="T16" s="53"/>
      <c r="U16" s="56">
        <v>220</v>
      </c>
      <c r="V16" s="56">
        <f t="shared" si="5"/>
        <v>0.66</v>
      </c>
      <c r="W16" s="56">
        <f t="shared" si="6"/>
        <v>0</v>
      </c>
      <c r="X16" s="43"/>
      <c r="Y16" s="43"/>
    </row>
    <row r="17" spans="1:25" x14ac:dyDescent="0.25">
      <c r="A17" s="24" t="s">
        <v>186</v>
      </c>
      <c r="B17" s="16" t="s">
        <v>154</v>
      </c>
      <c r="C17" s="25"/>
      <c r="D17" s="26"/>
      <c r="E17" s="26">
        <v>0.1</v>
      </c>
      <c r="F17" s="27"/>
      <c r="G17" s="25"/>
      <c r="H17" s="26"/>
      <c r="I17" s="26">
        <v>3.2000000000000001E-2</v>
      </c>
      <c r="J17" s="26">
        <v>2.58E-2</v>
      </c>
      <c r="K17" s="26"/>
      <c r="L17" s="27"/>
      <c r="M17" s="20">
        <f t="shared" si="0"/>
        <v>0.1</v>
      </c>
      <c r="N17" s="21">
        <v>140</v>
      </c>
      <c r="O17" s="22">
        <f t="shared" si="1"/>
        <v>14</v>
      </c>
      <c r="P17" s="20">
        <f t="shared" si="2"/>
        <v>5.7800000000000004E-2</v>
      </c>
      <c r="Q17" s="21">
        <v>210</v>
      </c>
      <c r="R17" s="22">
        <f t="shared" si="3"/>
        <v>12.138000000000002</v>
      </c>
      <c r="S17" s="23">
        <f t="shared" si="4"/>
        <v>26.138000000000002</v>
      </c>
      <c r="T17" s="53"/>
      <c r="U17" s="56">
        <v>46.5</v>
      </c>
      <c r="V17" s="56">
        <f t="shared" si="5"/>
        <v>4.6500000000000004</v>
      </c>
      <c r="W17" s="56">
        <f t="shared" si="6"/>
        <v>2.6877</v>
      </c>
      <c r="X17" s="43"/>
      <c r="Y17" s="43"/>
    </row>
    <row r="18" spans="1:25" x14ac:dyDescent="0.25">
      <c r="A18" s="24" t="s">
        <v>189</v>
      </c>
      <c r="B18" s="16" t="s">
        <v>154</v>
      </c>
      <c r="C18" s="28"/>
      <c r="D18" s="26"/>
      <c r="E18" s="26"/>
      <c r="F18" s="27">
        <v>2.3E-2</v>
      </c>
      <c r="G18" s="25"/>
      <c r="H18" s="26"/>
      <c r="I18" s="26"/>
      <c r="J18" s="26"/>
      <c r="K18" s="26"/>
      <c r="L18" s="27"/>
      <c r="M18" s="20">
        <f t="shared" si="0"/>
        <v>2.3E-2</v>
      </c>
      <c r="N18" s="21">
        <v>140</v>
      </c>
      <c r="O18" s="22">
        <f t="shared" si="1"/>
        <v>3.2199999999999998</v>
      </c>
      <c r="P18" s="20">
        <f t="shared" si="2"/>
        <v>0</v>
      </c>
      <c r="Q18" s="21">
        <v>210</v>
      </c>
      <c r="R18" s="22">
        <f t="shared" si="3"/>
        <v>0</v>
      </c>
      <c r="S18" s="23">
        <f t="shared" si="4"/>
        <v>3.2199999999999998</v>
      </c>
      <c r="T18" s="53"/>
      <c r="U18" s="56">
        <v>420</v>
      </c>
      <c r="V18" s="56">
        <f t="shared" si="5"/>
        <v>9.66</v>
      </c>
      <c r="W18" s="56">
        <f t="shared" si="6"/>
        <v>0</v>
      </c>
      <c r="X18" s="43"/>
      <c r="Y18" s="43"/>
    </row>
    <row r="19" spans="1:25" x14ac:dyDescent="0.25">
      <c r="A19" s="24" t="s">
        <v>193</v>
      </c>
      <c r="B19" s="16" t="s">
        <v>154</v>
      </c>
      <c r="C19" s="28"/>
      <c r="D19" s="26"/>
      <c r="E19" s="26"/>
      <c r="F19" s="27"/>
      <c r="G19" s="25">
        <v>5.6300000000000003E-2</v>
      </c>
      <c r="H19" s="26">
        <v>2.5000000000000001E-2</v>
      </c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8.1300000000000011E-2</v>
      </c>
      <c r="Q19" s="21">
        <v>210</v>
      </c>
      <c r="R19" s="22">
        <f t="shared" si="3"/>
        <v>17.073000000000004</v>
      </c>
      <c r="S19" s="23">
        <f t="shared" si="4"/>
        <v>17.073000000000004</v>
      </c>
      <c r="T19" s="53"/>
      <c r="U19" s="56">
        <v>22</v>
      </c>
      <c r="V19" s="56">
        <f t="shared" si="5"/>
        <v>0</v>
      </c>
      <c r="W19" s="56">
        <f t="shared" si="6"/>
        <v>1.7886000000000002</v>
      </c>
      <c r="X19" s="43"/>
      <c r="Y19" s="43"/>
    </row>
    <row r="20" spans="1:25" x14ac:dyDescent="0.25">
      <c r="A20" s="24" t="s">
        <v>195</v>
      </c>
      <c r="B20" s="16" t="s">
        <v>154</v>
      </c>
      <c r="C20" s="28"/>
      <c r="D20" s="26"/>
      <c r="E20" s="26"/>
      <c r="F20" s="27"/>
      <c r="G20" s="25">
        <v>5.0000000000000001E-3</v>
      </c>
      <c r="H20" s="26">
        <v>2.5000000000000001E-3</v>
      </c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7.4999999999999997E-3</v>
      </c>
      <c r="Q20" s="21">
        <v>210</v>
      </c>
      <c r="R20" s="22">
        <f t="shared" si="3"/>
        <v>1.575</v>
      </c>
      <c r="S20" s="23">
        <f t="shared" si="4"/>
        <v>1.575</v>
      </c>
      <c r="T20" s="53"/>
      <c r="U20" s="56">
        <v>84.78</v>
      </c>
      <c r="V20" s="56">
        <f t="shared" si="5"/>
        <v>0</v>
      </c>
      <c r="W20" s="56">
        <f t="shared" si="6"/>
        <v>0.63585000000000003</v>
      </c>
      <c r="X20" s="43"/>
      <c r="Y20" s="43"/>
    </row>
    <row r="21" spans="1:25" x14ac:dyDescent="0.25">
      <c r="A21" s="24" t="s">
        <v>251</v>
      </c>
      <c r="B21" s="16" t="s">
        <v>154</v>
      </c>
      <c r="C21" s="28"/>
      <c r="D21" s="26"/>
      <c r="E21" s="26"/>
      <c r="F21" s="27"/>
      <c r="G21" s="25">
        <v>1.1999999999999999E-3</v>
      </c>
      <c r="H21" s="26"/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1.1999999999999999E-3</v>
      </c>
      <c r="Q21" s="21">
        <v>210</v>
      </c>
      <c r="R21" s="22">
        <f t="shared" si="3"/>
        <v>0.252</v>
      </c>
      <c r="S21" s="23">
        <f t="shared" si="4"/>
        <v>0.252</v>
      </c>
      <c r="T21" s="53"/>
      <c r="U21" s="56">
        <v>195</v>
      </c>
      <c r="V21" s="56">
        <f t="shared" si="5"/>
        <v>0</v>
      </c>
      <c r="W21" s="56">
        <f t="shared" si="6"/>
        <v>0.23399999999999999</v>
      </c>
      <c r="X21" s="43"/>
      <c r="Y21" s="43"/>
    </row>
    <row r="22" spans="1:25" x14ac:dyDescent="0.25">
      <c r="A22" s="24" t="s">
        <v>199</v>
      </c>
      <c r="B22" s="16" t="s">
        <v>154</v>
      </c>
      <c r="C22" s="28"/>
      <c r="D22" s="26"/>
      <c r="E22" s="26"/>
      <c r="F22" s="27"/>
      <c r="G22" s="30"/>
      <c r="H22" s="26">
        <v>0.1</v>
      </c>
      <c r="I22" s="26">
        <v>0.22600000000000001</v>
      </c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0.32600000000000001</v>
      </c>
      <c r="Q22" s="21">
        <v>210</v>
      </c>
      <c r="R22" s="22">
        <f t="shared" si="3"/>
        <v>68.460000000000008</v>
      </c>
      <c r="S22" s="23">
        <f t="shared" si="4"/>
        <v>68.460000000000008</v>
      </c>
      <c r="T22" s="53"/>
      <c r="U22" s="56">
        <v>21</v>
      </c>
      <c r="V22" s="56">
        <f t="shared" si="5"/>
        <v>0</v>
      </c>
      <c r="W22" s="56">
        <f t="shared" si="6"/>
        <v>6.8460000000000001</v>
      </c>
      <c r="X22" s="43"/>
      <c r="Y22" s="43"/>
    </row>
    <row r="23" spans="1:25" x14ac:dyDescent="0.25">
      <c r="A23" s="24" t="s">
        <v>194</v>
      </c>
      <c r="B23" s="16" t="s">
        <v>154</v>
      </c>
      <c r="C23" s="28"/>
      <c r="D23" s="26"/>
      <c r="E23" s="26"/>
      <c r="F23" s="27"/>
      <c r="G23" s="25">
        <v>1.8800000000000001E-2</v>
      </c>
      <c r="H23" s="26">
        <v>1.2500000000000001E-2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3.1300000000000001E-2</v>
      </c>
      <c r="Q23" s="21">
        <v>210</v>
      </c>
      <c r="R23" s="22">
        <f t="shared" si="3"/>
        <v>6.5730000000000004</v>
      </c>
      <c r="S23" s="23">
        <f t="shared" si="4"/>
        <v>6.5730000000000004</v>
      </c>
      <c r="T23" s="53"/>
      <c r="U23" s="56">
        <v>27</v>
      </c>
      <c r="V23" s="56">
        <f t="shared" si="5"/>
        <v>0</v>
      </c>
      <c r="W23" s="56">
        <f t="shared" si="6"/>
        <v>0.84510000000000007</v>
      </c>
      <c r="X23" s="43"/>
      <c r="Y23" s="43"/>
    </row>
    <row r="24" spans="1:25" x14ac:dyDescent="0.25">
      <c r="A24" s="24" t="s">
        <v>218</v>
      </c>
      <c r="B24" s="16" t="s">
        <v>154</v>
      </c>
      <c r="C24" s="28"/>
      <c r="D24" s="26"/>
      <c r="E24" s="26"/>
      <c r="F24" s="27"/>
      <c r="G24" s="25">
        <v>6.0000000000000001E-3</v>
      </c>
      <c r="H24" s="26">
        <v>1.2E-2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1.8000000000000002E-2</v>
      </c>
      <c r="Q24" s="21">
        <v>210</v>
      </c>
      <c r="R24" s="22">
        <f t="shared" si="3"/>
        <v>3.7800000000000002</v>
      </c>
      <c r="S24" s="23">
        <f t="shared" si="4"/>
        <v>3.7800000000000002</v>
      </c>
      <c r="T24" s="53"/>
      <c r="U24" s="56">
        <v>22</v>
      </c>
      <c r="V24" s="56">
        <f t="shared" si="5"/>
        <v>0</v>
      </c>
      <c r="W24" s="56">
        <f t="shared" si="6"/>
        <v>0.39600000000000002</v>
      </c>
      <c r="X24" s="43"/>
      <c r="Y24" s="43"/>
    </row>
    <row r="25" spans="1:25" x14ac:dyDescent="0.25">
      <c r="A25" s="24" t="s">
        <v>335</v>
      </c>
      <c r="B25" s="16" t="s">
        <v>154</v>
      </c>
      <c r="C25" s="28"/>
      <c r="D25" s="26"/>
      <c r="E25" s="26"/>
      <c r="F25" s="27"/>
      <c r="G25" s="25"/>
      <c r="H25" s="26">
        <v>2.6800000000000001E-2</v>
      </c>
      <c r="I25" s="26"/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2.6800000000000001E-2</v>
      </c>
      <c r="Q25" s="21">
        <v>210</v>
      </c>
      <c r="R25" s="22">
        <f t="shared" si="3"/>
        <v>5.6280000000000001</v>
      </c>
      <c r="S25" s="23">
        <f t="shared" si="4"/>
        <v>5.6280000000000001</v>
      </c>
      <c r="T25" s="53"/>
      <c r="U25" s="56">
        <v>78</v>
      </c>
      <c r="V25" s="56">
        <f t="shared" si="5"/>
        <v>0</v>
      </c>
      <c r="W25" s="56">
        <f t="shared" si="6"/>
        <v>2.0904000000000003</v>
      </c>
      <c r="X25" s="43"/>
      <c r="Y25" s="43"/>
    </row>
    <row r="26" spans="1:25" x14ac:dyDescent="0.25">
      <c r="A26" s="24" t="s">
        <v>225</v>
      </c>
      <c r="B26" s="16" t="s">
        <v>154</v>
      </c>
      <c r="C26" s="28"/>
      <c r="D26" s="26"/>
      <c r="E26" s="26"/>
      <c r="F26" s="27"/>
      <c r="G26" s="25"/>
      <c r="H26" s="26">
        <v>3.7499999999999999E-2</v>
      </c>
      <c r="I26" s="26"/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3.7499999999999999E-2</v>
      </c>
      <c r="Q26" s="21">
        <v>210</v>
      </c>
      <c r="R26" s="22">
        <f t="shared" si="3"/>
        <v>7.875</v>
      </c>
      <c r="S26" s="23">
        <f t="shared" si="4"/>
        <v>7.875</v>
      </c>
      <c r="T26" s="53"/>
      <c r="U26" s="56">
        <v>125</v>
      </c>
      <c r="V26" s="56">
        <f t="shared" si="5"/>
        <v>0</v>
      </c>
      <c r="W26" s="56">
        <f t="shared" si="6"/>
        <v>4.6875</v>
      </c>
      <c r="X26" s="43"/>
      <c r="Y26" s="43"/>
    </row>
    <row r="27" spans="1:25" x14ac:dyDescent="0.25">
      <c r="A27" s="24" t="s">
        <v>197</v>
      </c>
      <c r="B27" s="16" t="s">
        <v>154</v>
      </c>
      <c r="C27" s="28"/>
      <c r="D27" s="26"/>
      <c r="E27" s="26"/>
      <c r="F27" s="27"/>
      <c r="G27" s="25">
        <v>1E-3</v>
      </c>
      <c r="H27" s="26">
        <v>1E-3</v>
      </c>
      <c r="I27" s="26">
        <v>1E-3</v>
      </c>
      <c r="J27" s="26">
        <v>1E-3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4.0000000000000001E-3</v>
      </c>
      <c r="Q27" s="21">
        <v>210</v>
      </c>
      <c r="R27" s="22">
        <f t="shared" si="3"/>
        <v>0.84</v>
      </c>
      <c r="S27" s="23">
        <f t="shared" si="4"/>
        <v>0.84</v>
      </c>
      <c r="T27" s="53"/>
      <c r="U27" s="56">
        <v>15</v>
      </c>
      <c r="V27" s="56">
        <f t="shared" si="5"/>
        <v>0</v>
      </c>
      <c r="W27" s="56">
        <f t="shared" si="6"/>
        <v>0.06</v>
      </c>
      <c r="X27" s="43"/>
      <c r="Y27" s="43"/>
    </row>
    <row r="28" spans="1:25" x14ac:dyDescent="0.25">
      <c r="A28" s="24" t="s">
        <v>198</v>
      </c>
      <c r="B28" s="16" t="s">
        <v>154</v>
      </c>
      <c r="C28" s="28"/>
      <c r="D28" s="26"/>
      <c r="E28" s="26"/>
      <c r="F28" s="27"/>
      <c r="G28" s="25"/>
      <c r="H28" s="26"/>
      <c r="I28" s="26"/>
      <c r="J28" s="26">
        <v>7.1599999999999997E-2</v>
      </c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7.1599999999999997E-2</v>
      </c>
      <c r="Q28" s="21">
        <v>210</v>
      </c>
      <c r="R28" s="22">
        <f t="shared" si="3"/>
        <v>15.036</v>
      </c>
      <c r="S28" s="23">
        <f t="shared" si="4"/>
        <v>15.036</v>
      </c>
      <c r="T28" s="53"/>
      <c r="U28" s="56">
        <v>264.95</v>
      </c>
      <c r="V28" s="56">
        <f t="shared" si="5"/>
        <v>0</v>
      </c>
      <c r="W28" s="56">
        <f t="shared" si="6"/>
        <v>18.970419999999997</v>
      </c>
      <c r="X28" s="43"/>
      <c r="Y28" s="43"/>
    </row>
    <row r="29" spans="1:25" x14ac:dyDescent="0.25">
      <c r="A29" s="24" t="s">
        <v>203</v>
      </c>
      <c r="B29" s="16" t="s">
        <v>154</v>
      </c>
      <c r="C29" s="28"/>
      <c r="D29" s="26"/>
      <c r="E29" s="26"/>
      <c r="F29" s="27"/>
      <c r="G29" s="25"/>
      <c r="H29" s="26"/>
      <c r="I29" s="26"/>
      <c r="J29" s="26">
        <v>1.7999999999999999E-2</v>
      </c>
      <c r="K29" s="26"/>
      <c r="L29" s="27">
        <v>0.05</v>
      </c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6.8000000000000005E-2</v>
      </c>
      <c r="Q29" s="21">
        <v>210</v>
      </c>
      <c r="R29" s="22">
        <f t="shared" si="3"/>
        <v>14.280000000000001</v>
      </c>
      <c r="S29" s="23">
        <f t="shared" si="4"/>
        <v>14.280000000000001</v>
      </c>
      <c r="T29" s="53"/>
      <c r="U29" s="56">
        <v>57.75</v>
      </c>
      <c r="V29" s="56">
        <f t="shared" si="5"/>
        <v>0</v>
      </c>
      <c r="W29" s="56">
        <f t="shared" si="6"/>
        <v>3.9270000000000005</v>
      </c>
      <c r="X29" s="43"/>
      <c r="Y29" s="43"/>
    </row>
    <row r="30" spans="1:25" x14ac:dyDescent="0.25">
      <c r="A30" s="24" t="s">
        <v>221</v>
      </c>
      <c r="B30" s="16" t="s">
        <v>154</v>
      </c>
      <c r="C30" s="28"/>
      <c r="D30" s="26"/>
      <c r="E30" s="26"/>
      <c r="F30" s="27"/>
      <c r="G30" s="25"/>
      <c r="H30" s="26"/>
      <c r="I30" s="26"/>
      <c r="J30" s="26"/>
      <c r="K30" s="26">
        <v>0.2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0.2</v>
      </c>
      <c r="Q30" s="21">
        <v>210</v>
      </c>
      <c r="R30" s="22">
        <f t="shared" si="3"/>
        <v>42</v>
      </c>
      <c r="S30" s="23">
        <f t="shared" si="4"/>
        <v>42</v>
      </c>
      <c r="T30" s="53"/>
      <c r="U30" s="56">
        <v>40</v>
      </c>
      <c r="V30" s="56">
        <f t="shared" si="5"/>
        <v>0</v>
      </c>
      <c r="W30" s="56">
        <f t="shared" si="6"/>
        <v>8</v>
      </c>
      <c r="X30" s="43"/>
      <c r="Y30" s="43"/>
    </row>
    <row r="31" spans="1:25" x14ac:dyDescent="0.25">
      <c r="A31" s="24" t="s">
        <v>208</v>
      </c>
      <c r="B31" s="16" t="s">
        <v>154</v>
      </c>
      <c r="C31" s="28"/>
      <c r="D31" s="26">
        <v>2.9000000000000001E-2</v>
      </c>
      <c r="E31" s="26"/>
      <c r="F31" s="27"/>
      <c r="G31" s="25"/>
      <c r="H31" s="26"/>
      <c r="I31" s="26"/>
      <c r="J31" s="26"/>
      <c r="K31" s="26"/>
      <c r="L31" s="27">
        <v>0.04</v>
      </c>
      <c r="M31" s="20">
        <f t="shared" si="0"/>
        <v>2.9000000000000001E-2</v>
      </c>
      <c r="N31" s="21">
        <v>140</v>
      </c>
      <c r="O31" s="22">
        <f t="shared" si="1"/>
        <v>4.0600000000000005</v>
      </c>
      <c r="P31" s="20">
        <f t="shared" si="2"/>
        <v>0.04</v>
      </c>
      <c r="Q31" s="21">
        <v>210</v>
      </c>
      <c r="R31" s="22">
        <f t="shared" si="3"/>
        <v>8.4</v>
      </c>
      <c r="S31" s="23">
        <f t="shared" si="4"/>
        <v>12.46</v>
      </c>
      <c r="T31" s="53"/>
      <c r="U31" s="56">
        <v>34.29</v>
      </c>
      <c r="V31" s="56">
        <f t="shared" si="5"/>
        <v>0.99441000000000002</v>
      </c>
      <c r="W31" s="56">
        <f t="shared" si="6"/>
        <v>1.3715999999999999</v>
      </c>
      <c r="X31" s="43"/>
      <c r="Y31" s="43"/>
    </row>
    <row r="32" spans="1:25" x14ac:dyDescent="0.25">
      <c r="A32" s="24" t="s">
        <v>241</v>
      </c>
      <c r="B32" s="16" t="s">
        <v>154</v>
      </c>
      <c r="C32" s="25">
        <v>2.0500000000000001E-2</v>
      </c>
      <c r="D32" s="26"/>
      <c r="E32" s="26"/>
      <c r="F32" s="27"/>
      <c r="G32" s="25"/>
      <c r="H32" s="26"/>
      <c r="I32" s="26"/>
      <c r="J32" s="26"/>
      <c r="K32" s="26"/>
      <c r="L32" s="27"/>
      <c r="M32" s="20">
        <f t="shared" si="0"/>
        <v>2.0500000000000001E-2</v>
      </c>
      <c r="N32" s="21">
        <v>140</v>
      </c>
      <c r="O32" s="22">
        <f t="shared" si="1"/>
        <v>2.87</v>
      </c>
      <c r="P32" s="20">
        <f t="shared" si="2"/>
        <v>0</v>
      </c>
      <c r="Q32" s="21">
        <v>210</v>
      </c>
      <c r="R32" s="22">
        <f t="shared" si="3"/>
        <v>0</v>
      </c>
      <c r="S32" s="23">
        <f t="shared" si="4"/>
        <v>2.87</v>
      </c>
      <c r="T32" s="53"/>
      <c r="U32" s="56">
        <v>165</v>
      </c>
      <c r="V32" s="56">
        <f t="shared" si="5"/>
        <v>3.3825000000000003</v>
      </c>
      <c r="W32" s="56">
        <f t="shared" si="6"/>
        <v>0</v>
      </c>
      <c r="X32" s="43"/>
      <c r="Y32" s="43"/>
    </row>
    <row r="33" spans="1:25" x14ac:dyDescent="0.25">
      <c r="A33" s="24" t="s">
        <v>196</v>
      </c>
      <c r="B33" s="16" t="s">
        <v>154</v>
      </c>
      <c r="C33" s="50">
        <v>1.0000000000000001E-5</v>
      </c>
      <c r="D33" s="26"/>
      <c r="E33" s="26"/>
      <c r="F33" s="27"/>
      <c r="G33" s="25"/>
      <c r="H33" s="26"/>
      <c r="I33" s="26"/>
      <c r="J33" s="122"/>
      <c r="K33" s="26"/>
      <c r="L33" s="27"/>
      <c r="M33" s="20">
        <f t="shared" si="0"/>
        <v>1.0000000000000001E-5</v>
      </c>
      <c r="N33" s="21">
        <v>140</v>
      </c>
      <c r="O33" s="22">
        <f t="shared" si="1"/>
        <v>1.4000000000000002E-3</v>
      </c>
      <c r="P33" s="20">
        <f t="shared" si="2"/>
        <v>0</v>
      </c>
      <c r="Q33" s="21">
        <v>210</v>
      </c>
      <c r="R33" s="22">
        <f t="shared" si="3"/>
        <v>0</v>
      </c>
      <c r="S33" s="23">
        <f t="shared" si="4"/>
        <v>1.4000000000000002E-3</v>
      </c>
      <c r="T33" s="53"/>
      <c r="U33" s="56">
        <v>380</v>
      </c>
      <c r="V33" s="56">
        <f t="shared" ref="V33" si="9">M33*U33</f>
        <v>3.8000000000000004E-3</v>
      </c>
      <c r="W33" s="56">
        <f t="shared" ref="W33" si="10">P33*U33</f>
        <v>0</v>
      </c>
      <c r="X33" s="43"/>
      <c r="Y33" s="43"/>
    </row>
    <row r="34" spans="1:25" x14ac:dyDescent="0.25">
      <c r="A34" s="24" t="s">
        <v>205</v>
      </c>
      <c r="B34" s="16" t="s">
        <v>154</v>
      </c>
      <c r="C34" s="25">
        <v>2.3E-3</v>
      </c>
      <c r="D34" s="26"/>
      <c r="E34" s="26"/>
      <c r="F34" s="27"/>
      <c r="G34" s="25"/>
      <c r="H34" s="26"/>
      <c r="I34" s="26"/>
      <c r="J34" s="26">
        <v>1.4999999999999999E-2</v>
      </c>
      <c r="K34" s="26"/>
      <c r="L34" s="27"/>
      <c r="M34" s="20">
        <f t="shared" si="0"/>
        <v>2.3E-3</v>
      </c>
      <c r="N34" s="21">
        <v>140</v>
      </c>
      <c r="O34" s="22">
        <f t="shared" si="1"/>
        <v>0.32200000000000001</v>
      </c>
      <c r="P34" s="20">
        <f t="shared" si="2"/>
        <v>1.4999999999999999E-2</v>
      </c>
      <c r="Q34" s="21">
        <v>210</v>
      </c>
      <c r="R34" s="22">
        <f t="shared" si="3"/>
        <v>3.15</v>
      </c>
      <c r="S34" s="23">
        <f t="shared" si="4"/>
        <v>3.472</v>
      </c>
      <c r="T34" s="53"/>
      <c r="U34" s="56">
        <v>135</v>
      </c>
      <c r="V34" s="56">
        <f t="shared" si="5"/>
        <v>0.3105</v>
      </c>
      <c r="W34" s="56">
        <f t="shared" si="6"/>
        <v>2.0249999999999999</v>
      </c>
      <c r="X34" s="43"/>
      <c r="Y34" s="43"/>
    </row>
    <row r="35" spans="1:25" x14ac:dyDescent="0.25">
      <c r="A35" s="24" t="s">
        <v>334</v>
      </c>
      <c r="B35" s="16" t="s">
        <v>154</v>
      </c>
      <c r="C35" s="25">
        <v>1.2800000000000001E-2</v>
      </c>
      <c r="D35" s="26"/>
      <c r="E35" s="26"/>
      <c r="F35" s="27">
        <v>0.1</v>
      </c>
      <c r="G35" s="25">
        <v>3.5700000000000003E-2</v>
      </c>
      <c r="H35" s="26"/>
      <c r="I35" s="26"/>
      <c r="J35" s="26"/>
      <c r="K35" s="26"/>
      <c r="L35" s="27"/>
      <c r="M35" s="20">
        <f t="shared" si="0"/>
        <v>0.11280000000000001</v>
      </c>
      <c r="N35" s="21">
        <v>140</v>
      </c>
      <c r="O35" s="22">
        <f t="shared" si="1"/>
        <v>15.792000000000002</v>
      </c>
      <c r="P35" s="20">
        <f t="shared" si="2"/>
        <v>3.5700000000000003E-2</v>
      </c>
      <c r="Q35" s="21">
        <v>210</v>
      </c>
      <c r="R35" s="22">
        <f t="shared" si="3"/>
        <v>7.4970000000000008</v>
      </c>
      <c r="S35" s="23">
        <f t="shared" si="4"/>
        <v>23.289000000000001</v>
      </c>
      <c r="T35" s="53"/>
      <c r="U35" s="56">
        <v>90</v>
      </c>
      <c r="V35" s="56">
        <f t="shared" si="5"/>
        <v>10.152000000000001</v>
      </c>
      <c r="W35" s="56">
        <f t="shared" si="6"/>
        <v>3.2130000000000001</v>
      </c>
      <c r="X35" s="43"/>
      <c r="Y35" s="43"/>
    </row>
    <row r="36" spans="1:25" ht="15.75" thickBot="1" x14ac:dyDescent="0.3">
      <c r="A36" s="32" t="s">
        <v>428</v>
      </c>
      <c r="B36" s="48" t="s">
        <v>154</v>
      </c>
      <c r="C36" s="33">
        <v>1.5E-3</v>
      </c>
      <c r="D36" s="34"/>
      <c r="E36" s="34"/>
      <c r="F36" s="35"/>
      <c r="G36" s="33"/>
      <c r="H36" s="34"/>
      <c r="I36" s="34"/>
      <c r="J36" s="34"/>
      <c r="K36" s="34"/>
      <c r="L36" s="35"/>
      <c r="M36" s="39">
        <f t="shared" si="0"/>
        <v>1.5E-3</v>
      </c>
      <c r="N36" s="40">
        <v>140</v>
      </c>
      <c r="O36" s="41">
        <f t="shared" si="1"/>
        <v>0.21</v>
      </c>
      <c r="P36" s="39">
        <f t="shared" si="2"/>
        <v>0</v>
      </c>
      <c r="Q36" s="40">
        <v>210</v>
      </c>
      <c r="R36" s="41">
        <f t="shared" si="3"/>
        <v>0</v>
      </c>
      <c r="S36" s="42">
        <f t="shared" si="4"/>
        <v>0.21</v>
      </c>
      <c r="T36" s="54"/>
      <c r="U36" s="56">
        <v>110</v>
      </c>
      <c r="V36" s="56">
        <f t="shared" si="5"/>
        <v>0.16500000000000001</v>
      </c>
      <c r="W36" s="56">
        <f t="shared" si="6"/>
        <v>0</v>
      </c>
      <c r="X36" s="43"/>
      <c r="Y36" s="43"/>
    </row>
    <row r="37" spans="1:25" x14ac:dyDescent="0.25">
      <c r="A37" s="4"/>
      <c r="B37" s="4"/>
      <c r="C37" s="4"/>
      <c r="D37" s="4"/>
      <c r="E37" s="348"/>
      <c r="F37" s="348"/>
      <c r="G37" s="348"/>
      <c r="H37" s="348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  <c r="U37" s="55"/>
      <c r="V37" s="57">
        <f>SUM(V8:V36)</f>
        <v>43.482381999999994</v>
      </c>
      <c r="W37" s="57">
        <f>SUM(W8:W36)</f>
        <v>61.740629999999989</v>
      </c>
    </row>
    <row r="38" spans="1:25" x14ac:dyDescent="0.25">
      <c r="A38" s="4" t="s">
        <v>155</v>
      </c>
      <c r="B38" s="4"/>
      <c r="C38" s="4"/>
      <c r="D38" s="4"/>
      <c r="E38" s="349" t="s">
        <v>156</v>
      </c>
      <c r="F38" s="349"/>
      <c r="G38" s="349"/>
      <c r="H38" s="34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5"/>
      <c r="V38" s="55"/>
      <c r="W38" s="57">
        <f>V37+W37</f>
        <v>105.22301199999998</v>
      </c>
    </row>
    <row r="46" spans="1:25" x14ac:dyDescent="0.25">
      <c r="A46" s="71" t="s">
        <v>244</v>
      </c>
      <c r="B46" s="4"/>
      <c r="C46" s="350" t="s">
        <v>135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47"/>
      <c r="N46" s="347"/>
      <c r="O46" s="347"/>
      <c r="P46" s="347"/>
      <c r="Q46" s="4"/>
      <c r="R46" s="4"/>
      <c r="S46" s="4"/>
      <c r="T46" s="4"/>
    </row>
    <row r="47" spans="1:25" x14ac:dyDescent="0.25">
      <c r="A47" s="4"/>
      <c r="B47" s="5"/>
      <c r="C47" s="347" t="s">
        <v>585</v>
      </c>
      <c r="D47" s="347"/>
      <c r="E47" s="347"/>
      <c r="F47" s="347"/>
      <c r="G47" s="347"/>
      <c r="H47" s="347"/>
      <c r="I47" s="347"/>
      <c r="J47" s="347"/>
      <c r="K47" s="347"/>
      <c r="L47" s="4"/>
      <c r="M47" s="347"/>
      <c r="N47" s="347"/>
      <c r="O47" s="347"/>
      <c r="P47" s="347"/>
      <c r="Q47" s="4"/>
      <c r="R47" s="4"/>
      <c r="S47" s="4"/>
      <c r="T47" s="4"/>
    </row>
    <row r="48" spans="1:25" ht="15.75" thickBot="1" x14ac:dyDescent="0.3">
      <c r="A48" s="4"/>
      <c r="B48" s="4"/>
      <c r="C48" s="351" t="s">
        <v>136</v>
      </c>
      <c r="D48" s="351"/>
      <c r="E48" s="351"/>
      <c r="F48" s="351"/>
      <c r="G48" s="351"/>
      <c r="H48" s="351"/>
      <c r="I48" s="351"/>
      <c r="J48" s="351"/>
      <c r="K48" s="4"/>
      <c r="L48" s="4"/>
      <c r="M48" s="347"/>
      <c r="N48" s="347"/>
      <c r="O48" s="347"/>
      <c r="P48" s="347"/>
      <c r="Q48" s="4"/>
      <c r="R48" s="4"/>
      <c r="S48" s="4"/>
      <c r="T48" s="4"/>
    </row>
    <row r="49" spans="1:25" ht="15.75" customHeight="1" x14ac:dyDescent="0.25">
      <c r="A49" s="332" t="s">
        <v>137</v>
      </c>
      <c r="B49" s="335" t="s">
        <v>138</v>
      </c>
      <c r="C49" s="338" t="s">
        <v>139</v>
      </c>
      <c r="D49" s="339"/>
      <c r="E49" s="339"/>
      <c r="F49" s="340"/>
      <c r="G49" s="338" t="s">
        <v>140</v>
      </c>
      <c r="H49" s="339"/>
      <c r="I49" s="339"/>
      <c r="J49" s="339"/>
      <c r="K49" s="339"/>
      <c r="L49" s="340"/>
      <c r="M49" s="341" t="s">
        <v>141</v>
      </c>
      <c r="N49" s="342"/>
      <c r="O49" s="343"/>
      <c r="P49" s="352" t="s">
        <v>142</v>
      </c>
      <c r="Q49" s="342"/>
      <c r="R49" s="353"/>
      <c r="S49" s="361" t="s">
        <v>143</v>
      </c>
      <c r="T49" s="364" t="s">
        <v>144</v>
      </c>
      <c r="U49" s="43"/>
      <c r="V49" s="43"/>
      <c r="W49" s="43"/>
      <c r="X49" s="43"/>
      <c r="Y49" s="43"/>
    </row>
    <row r="50" spans="1:25" ht="30" customHeight="1" x14ac:dyDescent="0.25">
      <c r="A50" s="333"/>
      <c r="B50" s="336"/>
      <c r="C50" s="367" t="s">
        <v>460</v>
      </c>
      <c r="D50" s="356" t="s">
        <v>145</v>
      </c>
      <c r="E50" s="356" t="s">
        <v>38</v>
      </c>
      <c r="F50" s="358" t="s">
        <v>554</v>
      </c>
      <c r="G50" s="367" t="s">
        <v>110</v>
      </c>
      <c r="H50" s="356" t="s">
        <v>320</v>
      </c>
      <c r="I50" s="356" t="s">
        <v>404</v>
      </c>
      <c r="J50" s="356" t="s">
        <v>424</v>
      </c>
      <c r="K50" s="356" t="s">
        <v>343</v>
      </c>
      <c r="L50" s="358" t="s">
        <v>145</v>
      </c>
      <c r="M50" s="344"/>
      <c r="N50" s="345"/>
      <c r="O50" s="346"/>
      <c r="P50" s="354"/>
      <c r="Q50" s="345"/>
      <c r="R50" s="355"/>
      <c r="S50" s="362"/>
      <c r="T50" s="365"/>
      <c r="U50" s="43"/>
      <c r="V50" s="43"/>
      <c r="W50" s="43"/>
      <c r="X50" s="43"/>
      <c r="Y50" s="43"/>
    </row>
    <row r="51" spans="1:25" ht="41.25" customHeight="1" thickBot="1" x14ac:dyDescent="0.3">
      <c r="A51" s="334"/>
      <c r="B51" s="337"/>
      <c r="C51" s="368"/>
      <c r="D51" s="357"/>
      <c r="E51" s="357"/>
      <c r="F51" s="359"/>
      <c r="G51" s="368"/>
      <c r="H51" s="357"/>
      <c r="I51" s="357"/>
      <c r="J51" s="357"/>
      <c r="K51" s="357"/>
      <c r="L51" s="359"/>
      <c r="M51" s="6" t="s">
        <v>146</v>
      </c>
      <c r="N51" s="2" t="s">
        <v>147</v>
      </c>
      <c r="O51" s="1" t="s">
        <v>148</v>
      </c>
      <c r="P51" s="7" t="s">
        <v>146</v>
      </c>
      <c r="Q51" s="2" t="s">
        <v>147</v>
      </c>
      <c r="R51" s="3" t="s">
        <v>148</v>
      </c>
      <c r="S51" s="363"/>
      <c r="T51" s="366"/>
      <c r="U51" s="44"/>
      <c r="V51" s="44"/>
      <c r="W51" s="43"/>
      <c r="X51" s="43"/>
      <c r="Y51" s="43"/>
    </row>
    <row r="52" spans="1:25" ht="15.75" thickBot="1" x14ac:dyDescent="0.3">
      <c r="A52" s="8" t="s">
        <v>149</v>
      </c>
      <c r="B52" s="9"/>
      <c r="C52" s="38" t="s">
        <v>553</v>
      </c>
      <c r="D52" s="10" t="s">
        <v>465</v>
      </c>
      <c r="E52" s="10" t="s">
        <v>150</v>
      </c>
      <c r="F52" s="37" t="s">
        <v>555</v>
      </c>
      <c r="G52" s="38" t="s">
        <v>153</v>
      </c>
      <c r="H52" s="10" t="s">
        <v>150</v>
      </c>
      <c r="I52" s="10" t="s">
        <v>158</v>
      </c>
      <c r="J52" s="10" t="s">
        <v>432</v>
      </c>
      <c r="K52" s="10" t="s">
        <v>150</v>
      </c>
      <c r="L52" s="37" t="s">
        <v>341</v>
      </c>
      <c r="M52" s="11"/>
      <c r="N52" s="12"/>
      <c r="O52" s="13"/>
      <c r="P52" s="11"/>
      <c r="Q52" s="12"/>
      <c r="R52" s="13"/>
      <c r="S52" s="14"/>
      <c r="T52" s="51"/>
      <c r="U52" s="55" t="s">
        <v>250</v>
      </c>
      <c r="V52" s="55" t="s">
        <v>32</v>
      </c>
      <c r="W52" s="55" t="s">
        <v>33</v>
      </c>
      <c r="X52" s="43"/>
      <c r="Y52" s="43"/>
    </row>
    <row r="53" spans="1:25" x14ac:dyDescent="0.25">
      <c r="A53" s="15" t="s">
        <v>215</v>
      </c>
      <c r="B53" s="16" t="s">
        <v>154</v>
      </c>
      <c r="C53" s="17">
        <v>2.9600000000000001E-2</v>
      </c>
      <c r="D53" s="18"/>
      <c r="E53" s="18"/>
      <c r="F53" s="19"/>
      <c r="G53" s="17"/>
      <c r="H53" s="18"/>
      <c r="I53" s="18"/>
      <c r="J53" s="18"/>
      <c r="K53" s="18"/>
      <c r="L53" s="19"/>
      <c r="M53" s="20">
        <f>C53+D53+E53+F53</f>
        <v>2.9600000000000001E-2</v>
      </c>
      <c r="N53" s="21">
        <v>270</v>
      </c>
      <c r="O53" s="22">
        <f>M53*N53</f>
        <v>7.992</v>
      </c>
      <c r="P53" s="20">
        <f>G53+H53+I53+J53+K53+L53</f>
        <v>0</v>
      </c>
      <c r="Q53" s="21">
        <v>190</v>
      </c>
      <c r="R53" s="22">
        <f>P53*Q53</f>
        <v>0</v>
      </c>
      <c r="S53" s="23">
        <f>O53+R53</f>
        <v>7.992</v>
      </c>
      <c r="T53" s="52"/>
      <c r="U53" s="56">
        <v>225</v>
      </c>
      <c r="V53" s="56">
        <f>M53*U53</f>
        <v>6.66</v>
      </c>
      <c r="W53" s="56">
        <f>P53*U53</f>
        <v>0</v>
      </c>
      <c r="X53" s="43"/>
      <c r="Y53" s="43"/>
    </row>
    <row r="54" spans="1:25" x14ac:dyDescent="0.25">
      <c r="A54" s="24" t="s">
        <v>184</v>
      </c>
      <c r="B54" s="16" t="s">
        <v>154</v>
      </c>
      <c r="C54" s="25">
        <v>3.5099999999999999E-2</v>
      </c>
      <c r="D54" s="26"/>
      <c r="E54" s="26"/>
      <c r="F54" s="27"/>
      <c r="G54" s="25"/>
      <c r="H54" s="26"/>
      <c r="I54" s="26"/>
      <c r="J54" s="26"/>
      <c r="K54" s="26"/>
      <c r="L54" s="27"/>
      <c r="M54" s="20">
        <f t="shared" ref="M54:M83" si="11">C54+D54+E54+F54</f>
        <v>3.5099999999999999E-2</v>
      </c>
      <c r="N54" s="21">
        <v>270</v>
      </c>
      <c r="O54" s="22">
        <f t="shared" ref="O54:O83" si="12">M54*N54</f>
        <v>9.4770000000000003</v>
      </c>
      <c r="P54" s="20">
        <f t="shared" ref="P54:P83" si="13">G54+H54+I54+J54+K54+L54</f>
        <v>0</v>
      </c>
      <c r="Q54" s="21">
        <v>190</v>
      </c>
      <c r="R54" s="22">
        <f t="shared" ref="R54:R83" si="14">P54*Q54</f>
        <v>0</v>
      </c>
      <c r="S54" s="23">
        <f t="shared" ref="S54:S83" si="15">O54+R54</f>
        <v>9.4770000000000003</v>
      </c>
      <c r="T54" s="53"/>
      <c r="U54" s="56">
        <v>69</v>
      </c>
      <c r="V54" s="56">
        <f t="shared" ref="V54:V83" si="16">M54*U54</f>
        <v>2.4218999999999999</v>
      </c>
      <c r="W54" s="56">
        <f t="shared" ref="W54:W83" si="17">P54*U54</f>
        <v>0</v>
      </c>
      <c r="X54" s="43"/>
      <c r="Y54" s="43"/>
    </row>
    <row r="55" spans="1:25" x14ac:dyDescent="0.25">
      <c r="A55" s="24" t="s">
        <v>209</v>
      </c>
      <c r="B55" s="16" t="s">
        <v>210</v>
      </c>
      <c r="C55" s="25">
        <v>7.3000000000000001E-3</v>
      </c>
      <c r="D55" s="26"/>
      <c r="E55" s="26"/>
      <c r="F55" s="27"/>
      <c r="G55" s="25"/>
      <c r="H55" s="26"/>
      <c r="I55" s="26"/>
      <c r="J55" s="26"/>
      <c r="K55" s="26"/>
      <c r="L55" s="27"/>
      <c r="M55" s="20">
        <f t="shared" si="11"/>
        <v>7.3000000000000001E-3</v>
      </c>
      <c r="N55" s="21">
        <v>270</v>
      </c>
      <c r="O55" s="22">
        <f t="shared" si="12"/>
        <v>1.9710000000000001</v>
      </c>
      <c r="P55" s="20">
        <f t="shared" si="13"/>
        <v>0</v>
      </c>
      <c r="Q55" s="21">
        <v>190</v>
      </c>
      <c r="R55" s="22">
        <f t="shared" si="14"/>
        <v>0</v>
      </c>
      <c r="S55" s="23">
        <f t="shared" si="15"/>
        <v>1.9710000000000001</v>
      </c>
      <c r="T55" s="53"/>
      <c r="U55" s="56">
        <v>135</v>
      </c>
      <c r="V55" s="56">
        <f t="shared" si="16"/>
        <v>0.98550000000000004</v>
      </c>
      <c r="W55" s="56">
        <f t="shared" si="17"/>
        <v>0</v>
      </c>
      <c r="X55" s="43"/>
      <c r="Y55" s="43"/>
    </row>
    <row r="56" spans="1:25" x14ac:dyDescent="0.25">
      <c r="A56" s="24" t="s">
        <v>187</v>
      </c>
      <c r="B56" s="16" t="s">
        <v>154</v>
      </c>
      <c r="C56" s="25">
        <v>1.6899999999999998E-2</v>
      </c>
      <c r="D56" s="26"/>
      <c r="E56" s="26">
        <v>0.02</v>
      </c>
      <c r="F56" s="27"/>
      <c r="G56" s="25">
        <v>5.0000000000000001E-3</v>
      </c>
      <c r="H56" s="26"/>
      <c r="I56" s="26"/>
      <c r="J56" s="26"/>
      <c r="K56" s="26">
        <v>1.4999999999999999E-2</v>
      </c>
      <c r="L56" s="27"/>
      <c r="M56" s="20">
        <f t="shared" si="11"/>
        <v>3.6900000000000002E-2</v>
      </c>
      <c r="N56" s="21">
        <v>270</v>
      </c>
      <c r="O56" s="22">
        <f t="shared" si="12"/>
        <v>9.963000000000001</v>
      </c>
      <c r="P56" s="20">
        <f t="shared" si="13"/>
        <v>0.02</v>
      </c>
      <c r="Q56" s="21">
        <v>190</v>
      </c>
      <c r="R56" s="22">
        <f t="shared" si="14"/>
        <v>3.8000000000000003</v>
      </c>
      <c r="S56" s="23">
        <f t="shared" si="15"/>
        <v>13.763000000000002</v>
      </c>
      <c r="T56" s="53"/>
      <c r="U56" s="56">
        <v>45</v>
      </c>
      <c r="V56" s="56">
        <f t="shared" si="16"/>
        <v>1.6605000000000001</v>
      </c>
      <c r="W56" s="56">
        <f t="shared" si="17"/>
        <v>0.9</v>
      </c>
      <c r="X56" s="43"/>
      <c r="Y56" s="43"/>
    </row>
    <row r="57" spans="1:25" x14ac:dyDescent="0.25">
      <c r="A57" s="24" t="s">
        <v>238</v>
      </c>
      <c r="B57" s="16" t="s">
        <v>154</v>
      </c>
      <c r="C57" s="50">
        <v>1.0000000000000001E-5</v>
      </c>
      <c r="D57" s="26"/>
      <c r="E57" s="26"/>
      <c r="F57" s="27"/>
      <c r="G57" s="25"/>
      <c r="H57" s="26"/>
      <c r="I57" s="26"/>
      <c r="J57" s="26"/>
      <c r="K57" s="26"/>
      <c r="L57" s="27"/>
      <c r="M57" s="20">
        <f t="shared" si="11"/>
        <v>1.0000000000000001E-5</v>
      </c>
      <c r="N57" s="21">
        <v>270</v>
      </c>
      <c r="O57" s="22">
        <f t="shared" si="12"/>
        <v>2.7000000000000001E-3</v>
      </c>
      <c r="P57" s="20">
        <f t="shared" si="13"/>
        <v>0</v>
      </c>
      <c r="Q57" s="21">
        <v>190</v>
      </c>
      <c r="R57" s="22">
        <f t="shared" si="14"/>
        <v>0</v>
      </c>
      <c r="S57" s="23">
        <f t="shared" si="15"/>
        <v>2.7000000000000001E-3</v>
      </c>
      <c r="T57" s="53"/>
      <c r="U57" s="56">
        <v>1500</v>
      </c>
      <c r="V57" s="56">
        <f t="shared" si="16"/>
        <v>1.5000000000000001E-2</v>
      </c>
      <c r="W57" s="56">
        <f t="shared" si="17"/>
        <v>0</v>
      </c>
      <c r="X57" s="43"/>
      <c r="Y57" s="43"/>
    </row>
    <row r="58" spans="1:25" x14ac:dyDescent="0.25">
      <c r="A58" s="24" t="s">
        <v>188</v>
      </c>
      <c r="B58" s="16" t="s">
        <v>154</v>
      </c>
      <c r="C58" s="25">
        <v>3.7000000000000002E-3</v>
      </c>
      <c r="D58" s="26"/>
      <c r="E58" s="26"/>
      <c r="F58" s="27"/>
      <c r="G58" s="25"/>
      <c r="H58" s="26"/>
      <c r="I58" s="26">
        <v>6.7000000000000002E-3</v>
      </c>
      <c r="J58" s="26"/>
      <c r="K58" s="26"/>
      <c r="L58" s="27"/>
      <c r="M58" s="20">
        <f t="shared" si="11"/>
        <v>3.7000000000000002E-3</v>
      </c>
      <c r="N58" s="21">
        <v>270</v>
      </c>
      <c r="O58" s="22">
        <f t="shared" si="12"/>
        <v>0.999</v>
      </c>
      <c r="P58" s="20">
        <f t="shared" si="13"/>
        <v>6.7000000000000002E-3</v>
      </c>
      <c r="Q58" s="21">
        <v>190</v>
      </c>
      <c r="R58" s="22">
        <f t="shared" si="14"/>
        <v>1.2730000000000001</v>
      </c>
      <c r="S58" s="23">
        <f t="shared" si="15"/>
        <v>2.2720000000000002</v>
      </c>
      <c r="T58" s="53"/>
      <c r="U58" s="56">
        <v>294.94</v>
      </c>
      <c r="V58" s="56">
        <f t="shared" si="16"/>
        <v>1.091278</v>
      </c>
      <c r="W58" s="56">
        <f t="shared" si="17"/>
        <v>1.9760980000000001</v>
      </c>
      <c r="X58" s="43"/>
      <c r="Y58" s="43"/>
    </row>
    <row r="59" spans="1:25" x14ac:dyDescent="0.25">
      <c r="A59" s="24" t="s">
        <v>435</v>
      </c>
      <c r="B59" s="16" t="s">
        <v>154</v>
      </c>
      <c r="C59" s="25">
        <v>3.7000000000000002E-3</v>
      </c>
      <c r="D59" s="26"/>
      <c r="E59" s="26"/>
      <c r="F59" s="27"/>
      <c r="G59" s="25"/>
      <c r="H59" s="26"/>
      <c r="I59" s="26"/>
      <c r="J59" s="26">
        <v>7.4999999999999997E-3</v>
      </c>
      <c r="K59" s="26"/>
      <c r="L59" s="27"/>
      <c r="M59" s="20">
        <f t="shared" si="11"/>
        <v>3.7000000000000002E-3</v>
      </c>
      <c r="N59" s="21">
        <v>270</v>
      </c>
      <c r="O59" s="22">
        <f t="shared" si="12"/>
        <v>0.999</v>
      </c>
      <c r="P59" s="20">
        <f t="shared" si="13"/>
        <v>7.4999999999999997E-3</v>
      </c>
      <c r="Q59" s="21">
        <v>190</v>
      </c>
      <c r="R59" s="22">
        <f t="shared" si="14"/>
        <v>1.425</v>
      </c>
      <c r="S59" s="23">
        <f t="shared" si="15"/>
        <v>2.4239999999999999</v>
      </c>
      <c r="T59" s="53"/>
      <c r="U59" s="56">
        <v>93</v>
      </c>
      <c r="V59" s="56">
        <f t="shared" si="16"/>
        <v>0.34410000000000002</v>
      </c>
      <c r="W59" s="56">
        <f t="shared" si="17"/>
        <v>0.69750000000000001</v>
      </c>
      <c r="X59" s="43"/>
      <c r="Y59" s="43"/>
    </row>
    <row r="60" spans="1:25" x14ac:dyDescent="0.25">
      <c r="A60" s="24" t="s">
        <v>204</v>
      </c>
      <c r="B60" s="16" t="s">
        <v>154</v>
      </c>
      <c r="C60" s="25"/>
      <c r="D60" s="26"/>
      <c r="E60" s="26"/>
      <c r="F60" s="27"/>
      <c r="G60" s="25"/>
      <c r="H60" s="26"/>
      <c r="I60" s="26"/>
      <c r="J60" s="26">
        <v>3.3E-3</v>
      </c>
      <c r="K60" s="26"/>
      <c r="L60" s="27"/>
      <c r="M60" s="20">
        <f t="shared" si="11"/>
        <v>0</v>
      </c>
      <c r="N60" s="21">
        <v>270</v>
      </c>
      <c r="O60" s="22">
        <f t="shared" si="12"/>
        <v>0</v>
      </c>
      <c r="P60" s="20">
        <f t="shared" si="13"/>
        <v>3.3E-3</v>
      </c>
      <c r="Q60" s="21">
        <v>190</v>
      </c>
      <c r="R60" s="22">
        <f t="shared" si="14"/>
        <v>0.627</v>
      </c>
      <c r="S60" s="23">
        <f t="shared" si="15"/>
        <v>0.627</v>
      </c>
      <c r="T60" s="53"/>
      <c r="U60" s="56">
        <v>34</v>
      </c>
      <c r="V60" s="56">
        <f t="shared" si="16"/>
        <v>0</v>
      </c>
      <c r="W60" s="56">
        <f t="shared" si="17"/>
        <v>0.11219999999999999</v>
      </c>
      <c r="X60" s="43"/>
      <c r="Y60" s="43"/>
    </row>
    <row r="61" spans="1:25" x14ac:dyDescent="0.25">
      <c r="A61" s="24" t="s">
        <v>191</v>
      </c>
      <c r="B61" s="16" t="s">
        <v>154</v>
      </c>
      <c r="C61" s="28"/>
      <c r="D61" s="26"/>
      <c r="E61" s="26">
        <v>4.0000000000000001E-3</v>
      </c>
      <c r="F61" s="27"/>
      <c r="G61" s="25"/>
      <c r="H61" s="26"/>
      <c r="I61" s="26"/>
      <c r="J61" s="26"/>
      <c r="K61" s="26"/>
      <c r="L61" s="27"/>
      <c r="M61" s="20">
        <f t="shared" si="11"/>
        <v>4.0000000000000001E-3</v>
      </c>
      <c r="N61" s="21">
        <v>270</v>
      </c>
      <c r="O61" s="22">
        <f t="shared" si="12"/>
        <v>1.08</v>
      </c>
      <c r="P61" s="20">
        <f t="shared" si="13"/>
        <v>0</v>
      </c>
      <c r="Q61" s="21">
        <v>190</v>
      </c>
      <c r="R61" s="22">
        <f t="shared" si="14"/>
        <v>0</v>
      </c>
      <c r="S61" s="23">
        <f t="shared" si="15"/>
        <v>1.08</v>
      </c>
      <c r="T61" s="53"/>
      <c r="U61" s="56">
        <v>220</v>
      </c>
      <c r="V61" s="56">
        <f t="shared" si="16"/>
        <v>0.88</v>
      </c>
      <c r="W61" s="56">
        <f t="shared" si="17"/>
        <v>0</v>
      </c>
      <c r="X61" s="43"/>
      <c r="Y61" s="43"/>
    </row>
    <row r="62" spans="1:25" x14ac:dyDescent="0.25">
      <c r="A62" s="24" t="s">
        <v>192</v>
      </c>
      <c r="B62" s="16" t="s">
        <v>154</v>
      </c>
      <c r="C62" s="28"/>
      <c r="D62" s="26"/>
      <c r="E62" s="26"/>
      <c r="F62" s="27">
        <v>0.20699999999999999</v>
      </c>
      <c r="G62" s="25"/>
      <c r="H62" s="26"/>
      <c r="I62" s="26"/>
      <c r="J62" s="26"/>
      <c r="K62" s="26"/>
      <c r="L62" s="27"/>
      <c r="M62" s="20">
        <f t="shared" si="11"/>
        <v>0.20699999999999999</v>
      </c>
      <c r="N62" s="21">
        <v>270</v>
      </c>
      <c r="O62" s="22">
        <f t="shared" si="12"/>
        <v>55.89</v>
      </c>
      <c r="P62" s="20">
        <f t="shared" si="13"/>
        <v>0</v>
      </c>
      <c r="Q62" s="21">
        <v>190</v>
      </c>
      <c r="R62" s="22">
        <f t="shared" si="14"/>
        <v>0</v>
      </c>
      <c r="S62" s="23">
        <f t="shared" si="15"/>
        <v>55.89</v>
      </c>
      <c r="T62" s="53"/>
      <c r="U62" s="56">
        <v>66</v>
      </c>
      <c r="V62" s="56">
        <f t="shared" si="16"/>
        <v>13.661999999999999</v>
      </c>
      <c r="W62" s="56">
        <f t="shared" si="17"/>
        <v>0</v>
      </c>
      <c r="X62" s="43"/>
      <c r="Y62" s="43"/>
    </row>
    <row r="63" spans="1:25" x14ac:dyDescent="0.25">
      <c r="A63" s="24" t="s">
        <v>186</v>
      </c>
      <c r="B63" s="16" t="s">
        <v>154</v>
      </c>
      <c r="C63" s="25"/>
      <c r="D63" s="26"/>
      <c r="E63" s="26">
        <v>0.1</v>
      </c>
      <c r="F63" s="27"/>
      <c r="G63" s="25"/>
      <c r="H63" s="26"/>
      <c r="I63" s="26">
        <v>2.4E-2</v>
      </c>
      <c r="J63" s="26">
        <v>1.95E-2</v>
      </c>
      <c r="K63" s="26"/>
      <c r="L63" s="27"/>
      <c r="M63" s="20">
        <f t="shared" si="11"/>
        <v>0.1</v>
      </c>
      <c r="N63" s="21">
        <v>270</v>
      </c>
      <c r="O63" s="22">
        <f t="shared" si="12"/>
        <v>27</v>
      </c>
      <c r="P63" s="20">
        <f t="shared" si="13"/>
        <v>4.3499999999999997E-2</v>
      </c>
      <c r="Q63" s="21">
        <v>190</v>
      </c>
      <c r="R63" s="22">
        <f t="shared" si="14"/>
        <v>8.2649999999999988</v>
      </c>
      <c r="S63" s="23">
        <f t="shared" si="15"/>
        <v>35.265000000000001</v>
      </c>
      <c r="T63" s="53"/>
      <c r="U63" s="56">
        <v>46.5</v>
      </c>
      <c r="V63" s="56">
        <f t="shared" si="16"/>
        <v>4.6500000000000004</v>
      </c>
      <c r="W63" s="56">
        <f t="shared" si="17"/>
        <v>2.0227499999999998</v>
      </c>
      <c r="X63" s="43"/>
      <c r="Y63" s="43"/>
    </row>
    <row r="64" spans="1:25" x14ac:dyDescent="0.25">
      <c r="A64" s="24" t="s">
        <v>189</v>
      </c>
      <c r="B64" s="16" t="s">
        <v>154</v>
      </c>
      <c r="C64" s="28"/>
      <c r="D64" s="26"/>
      <c r="E64" s="26"/>
      <c r="F64" s="27">
        <v>1.2800000000000001E-2</v>
      </c>
      <c r="G64" s="25"/>
      <c r="H64" s="26"/>
      <c r="I64" s="26"/>
      <c r="J64" s="26"/>
      <c r="K64" s="26"/>
      <c r="L64" s="27"/>
      <c r="M64" s="20">
        <f t="shared" si="11"/>
        <v>1.2800000000000001E-2</v>
      </c>
      <c r="N64" s="21">
        <v>270</v>
      </c>
      <c r="O64" s="22">
        <f t="shared" si="12"/>
        <v>3.456</v>
      </c>
      <c r="P64" s="20">
        <f t="shared" si="13"/>
        <v>0</v>
      </c>
      <c r="Q64" s="21">
        <v>190</v>
      </c>
      <c r="R64" s="22">
        <f t="shared" si="14"/>
        <v>0</v>
      </c>
      <c r="S64" s="23">
        <f t="shared" si="15"/>
        <v>3.456</v>
      </c>
      <c r="T64" s="53"/>
      <c r="U64" s="56">
        <v>420</v>
      </c>
      <c r="V64" s="56">
        <f t="shared" si="16"/>
        <v>5.3760000000000003</v>
      </c>
      <c r="W64" s="56">
        <f t="shared" si="17"/>
        <v>0</v>
      </c>
      <c r="X64" s="43"/>
      <c r="Y64" s="43"/>
    </row>
    <row r="65" spans="1:25" x14ac:dyDescent="0.25">
      <c r="A65" s="24" t="s">
        <v>193</v>
      </c>
      <c r="B65" s="16" t="s">
        <v>154</v>
      </c>
      <c r="C65" s="28"/>
      <c r="D65" s="26"/>
      <c r="E65" s="26"/>
      <c r="F65" s="27"/>
      <c r="G65" s="25">
        <v>5.6300000000000003E-2</v>
      </c>
      <c r="H65" s="26">
        <v>0.02</v>
      </c>
      <c r="I65" s="26"/>
      <c r="J65" s="26"/>
      <c r="K65" s="26"/>
      <c r="L65" s="27"/>
      <c r="M65" s="20">
        <f t="shared" si="11"/>
        <v>0</v>
      </c>
      <c r="N65" s="21">
        <v>270</v>
      </c>
      <c r="O65" s="22">
        <f t="shared" si="12"/>
        <v>0</v>
      </c>
      <c r="P65" s="20">
        <f t="shared" si="13"/>
        <v>7.6300000000000007E-2</v>
      </c>
      <c r="Q65" s="21">
        <v>190</v>
      </c>
      <c r="R65" s="22">
        <f t="shared" si="14"/>
        <v>14.497000000000002</v>
      </c>
      <c r="S65" s="23">
        <f t="shared" si="15"/>
        <v>14.497000000000002</v>
      </c>
      <c r="T65" s="53"/>
      <c r="U65" s="56">
        <v>22</v>
      </c>
      <c r="V65" s="56">
        <f t="shared" si="16"/>
        <v>0</v>
      </c>
      <c r="W65" s="56">
        <f t="shared" si="17"/>
        <v>1.6786000000000001</v>
      </c>
      <c r="X65" s="43"/>
      <c r="Y65" s="43"/>
    </row>
    <row r="66" spans="1:25" x14ac:dyDescent="0.25">
      <c r="A66" s="24" t="s">
        <v>195</v>
      </c>
      <c r="B66" s="16" t="s">
        <v>154</v>
      </c>
      <c r="C66" s="28"/>
      <c r="D66" s="26"/>
      <c r="E66" s="26"/>
      <c r="F66" s="27"/>
      <c r="G66" s="25">
        <v>5.0000000000000001E-3</v>
      </c>
      <c r="H66" s="26">
        <v>2E-3</v>
      </c>
      <c r="I66" s="26"/>
      <c r="J66" s="26"/>
      <c r="K66" s="26"/>
      <c r="L66" s="27"/>
      <c r="M66" s="20">
        <f t="shared" si="11"/>
        <v>0</v>
      </c>
      <c r="N66" s="21">
        <v>270</v>
      </c>
      <c r="O66" s="22">
        <f t="shared" si="12"/>
        <v>0</v>
      </c>
      <c r="P66" s="20">
        <f t="shared" si="13"/>
        <v>7.0000000000000001E-3</v>
      </c>
      <c r="Q66" s="21">
        <v>190</v>
      </c>
      <c r="R66" s="22">
        <f t="shared" si="14"/>
        <v>1.33</v>
      </c>
      <c r="S66" s="23">
        <f t="shared" si="15"/>
        <v>1.33</v>
      </c>
      <c r="T66" s="53"/>
      <c r="U66" s="56">
        <v>84.78</v>
      </c>
      <c r="V66" s="56">
        <f t="shared" si="16"/>
        <v>0</v>
      </c>
      <c r="W66" s="56">
        <f t="shared" si="17"/>
        <v>0.59345999999999999</v>
      </c>
      <c r="X66" s="43"/>
      <c r="Y66" s="43"/>
    </row>
    <row r="67" spans="1:25" x14ac:dyDescent="0.25">
      <c r="A67" s="24" t="s">
        <v>251</v>
      </c>
      <c r="B67" s="16" t="s">
        <v>154</v>
      </c>
      <c r="C67" s="28"/>
      <c r="D67" s="26"/>
      <c r="E67" s="26"/>
      <c r="F67" s="27"/>
      <c r="G67" s="25">
        <v>1.1999999999999999E-3</v>
      </c>
      <c r="H67" s="26"/>
      <c r="I67" s="26"/>
      <c r="J67" s="26"/>
      <c r="K67" s="26"/>
      <c r="L67" s="27"/>
      <c r="M67" s="20">
        <f t="shared" si="11"/>
        <v>0</v>
      </c>
      <c r="N67" s="21">
        <v>270</v>
      </c>
      <c r="O67" s="22">
        <f t="shared" si="12"/>
        <v>0</v>
      </c>
      <c r="P67" s="20">
        <f t="shared" si="13"/>
        <v>1.1999999999999999E-3</v>
      </c>
      <c r="Q67" s="21">
        <v>190</v>
      </c>
      <c r="R67" s="22">
        <f t="shared" si="14"/>
        <v>0.22799999999999998</v>
      </c>
      <c r="S67" s="23">
        <f t="shared" si="15"/>
        <v>0.22799999999999998</v>
      </c>
      <c r="T67" s="53"/>
      <c r="U67" s="56">
        <v>195</v>
      </c>
      <c r="V67" s="56">
        <f t="shared" si="16"/>
        <v>0</v>
      </c>
      <c r="W67" s="56">
        <f t="shared" si="17"/>
        <v>0.23399999999999999</v>
      </c>
      <c r="X67" s="43"/>
      <c r="Y67" s="43"/>
    </row>
    <row r="68" spans="1:25" x14ac:dyDescent="0.25">
      <c r="A68" s="24" t="s">
        <v>199</v>
      </c>
      <c r="B68" s="16" t="s">
        <v>154</v>
      </c>
      <c r="C68" s="28"/>
      <c r="D68" s="26"/>
      <c r="E68" s="26"/>
      <c r="F68" s="27"/>
      <c r="G68" s="30"/>
      <c r="H68" s="26">
        <v>0.08</v>
      </c>
      <c r="I68" s="26">
        <v>0.16950000000000001</v>
      </c>
      <c r="J68" s="26"/>
      <c r="K68" s="26"/>
      <c r="L68" s="27"/>
      <c r="M68" s="20">
        <f t="shared" si="11"/>
        <v>0</v>
      </c>
      <c r="N68" s="21">
        <v>270</v>
      </c>
      <c r="O68" s="22">
        <f t="shared" si="12"/>
        <v>0</v>
      </c>
      <c r="P68" s="20">
        <f t="shared" si="13"/>
        <v>0.2495</v>
      </c>
      <c r="Q68" s="21">
        <v>190</v>
      </c>
      <c r="R68" s="22">
        <f t="shared" si="14"/>
        <v>47.405000000000001</v>
      </c>
      <c r="S68" s="23">
        <f t="shared" si="15"/>
        <v>47.405000000000001</v>
      </c>
      <c r="T68" s="53"/>
      <c r="U68" s="56">
        <v>21</v>
      </c>
      <c r="V68" s="56">
        <f t="shared" si="16"/>
        <v>0</v>
      </c>
      <c r="W68" s="56">
        <f t="shared" si="17"/>
        <v>5.2394999999999996</v>
      </c>
      <c r="X68" s="43"/>
      <c r="Y68" s="43"/>
    </row>
    <row r="69" spans="1:25" x14ac:dyDescent="0.25">
      <c r="A69" s="24" t="s">
        <v>194</v>
      </c>
      <c r="B69" s="16" t="s">
        <v>154</v>
      </c>
      <c r="C69" s="28"/>
      <c r="D69" s="26"/>
      <c r="E69" s="26"/>
      <c r="F69" s="27"/>
      <c r="G69" s="25">
        <v>1.8800000000000001E-2</v>
      </c>
      <c r="H69" s="26">
        <v>0.01</v>
      </c>
      <c r="I69" s="26"/>
      <c r="J69" s="26"/>
      <c r="K69" s="26"/>
      <c r="L69" s="27"/>
      <c r="M69" s="20">
        <f t="shared" si="11"/>
        <v>0</v>
      </c>
      <c r="N69" s="21">
        <v>270</v>
      </c>
      <c r="O69" s="22">
        <f t="shared" si="12"/>
        <v>0</v>
      </c>
      <c r="P69" s="20">
        <f t="shared" si="13"/>
        <v>2.8799999999999999E-2</v>
      </c>
      <c r="Q69" s="21">
        <v>190</v>
      </c>
      <c r="R69" s="22">
        <f t="shared" si="14"/>
        <v>5.4719999999999995</v>
      </c>
      <c r="S69" s="23">
        <f t="shared" si="15"/>
        <v>5.4719999999999995</v>
      </c>
      <c r="T69" s="53"/>
      <c r="U69" s="56">
        <v>27</v>
      </c>
      <c r="V69" s="56">
        <f t="shared" si="16"/>
        <v>0</v>
      </c>
      <c r="W69" s="56">
        <f t="shared" si="17"/>
        <v>0.77759999999999996</v>
      </c>
      <c r="X69" s="43"/>
      <c r="Y69" s="43"/>
    </row>
    <row r="70" spans="1:25" x14ac:dyDescent="0.25">
      <c r="A70" s="24" t="s">
        <v>218</v>
      </c>
      <c r="B70" s="16" t="s">
        <v>154</v>
      </c>
      <c r="C70" s="28"/>
      <c r="D70" s="26"/>
      <c r="E70" s="26"/>
      <c r="F70" s="27"/>
      <c r="G70" s="25">
        <v>6.0000000000000001E-3</v>
      </c>
      <c r="H70" s="26">
        <v>9.5999999999999992E-3</v>
      </c>
      <c r="I70" s="26"/>
      <c r="J70" s="26"/>
      <c r="K70" s="26"/>
      <c r="L70" s="27"/>
      <c r="M70" s="20">
        <f t="shared" si="11"/>
        <v>0</v>
      </c>
      <c r="N70" s="21">
        <v>270</v>
      </c>
      <c r="O70" s="22">
        <f t="shared" si="12"/>
        <v>0</v>
      </c>
      <c r="P70" s="20">
        <f t="shared" si="13"/>
        <v>1.5599999999999999E-2</v>
      </c>
      <c r="Q70" s="21">
        <v>190</v>
      </c>
      <c r="R70" s="22">
        <f t="shared" si="14"/>
        <v>2.964</v>
      </c>
      <c r="S70" s="23">
        <f t="shared" si="15"/>
        <v>2.964</v>
      </c>
      <c r="T70" s="53"/>
      <c r="U70" s="56">
        <v>22</v>
      </c>
      <c r="V70" s="56">
        <f t="shared" si="16"/>
        <v>0</v>
      </c>
      <c r="W70" s="56">
        <f t="shared" si="17"/>
        <v>0.34320000000000001</v>
      </c>
      <c r="X70" s="43"/>
      <c r="Y70" s="43"/>
    </row>
    <row r="71" spans="1:25" x14ac:dyDescent="0.25">
      <c r="A71" s="24" t="s">
        <v>335</v>
      </c>
      <c r="B71" s="16" t="s">
        <v>154</v>
      </c>
      <c r="C71" s="28"/>
      <c r="D71" s="26"/>
      <c r="E71" s="26"/>
      <c r="F71" s="27"/>
      <c r="G71" s="25"/>
      <c r="H71" s="26">
        <v>2.1399999999999999E-2</v>
      </c>
      <c r="I71" s="26"/>
      <c r="J71" s="26"/>
      <c r="K71" s="26"/>
      <c r="L71" s="27"/>
      <c r="M71" s="20">
        <f t="shared" si="11"/>
        <v>0</v>
      </c>
      <c r="N71" s="21">
        <v>270</v>
      </c>
      <c r="O71" s="22">
        <f t="shared" si="12"/>
        <v>0</v>
      </c>
      <c r="P71" s="20">
        <f t="shared" si="13"/>
        <v>2.1399999999999999E-2</v>
      </c>
      <c r="Q71" s="21">
        <v>190</v>
      </c>
      <c r="R71" s="22">
        <f t="shared" si="14"/>
        <v>4.0659999999999998</v>
      </c>
      <c r="S71" s="23">
        <f t="shared" si="15"/>
        <v>4.0659999999999998</v>
      </c>
      <c r="T71" s="53"/>
      <c r="U71" s="56">
        <v>78</v>
      </c>
      <c r="V71" s="56">
        <f t="shared" si="16"/>
        <v>0</v>
      </c>
      <c r="W71" s="56">
        <f t="shared" si="17"/>
        <v>1.6692</v>
      </c>
      <c r="X71" s="43"/>
      <c r="Y71" s="43"/>
    </row>
    <row r="72" spans="1:25" x14ac:dyDescent="0.25">
      <c r="A72" s="24" t="s">
        <v>225</v>
      </c>
      <c r="B72" s="16" t="s">
        <v>154</v>
      </c>
      <c r="C72" s="28"/>
      <c r="D72" s="26"/>
      <c r="E72" s="26"/>
      <c r="F72" s="27"/>
      <c r="G72" s="25"/>
      <c r="H72" s="26">
        <v>0.03</v>
      </c>
      <c r="I72" s="26"/>
      <c r="J72" s="26"/>
      <c r="K72" s="26"/>
      <c r="L72" s="27"/>
      <c r="M72" s="20">
        <f t="shared" si="11"/>
        <v>0</v>
      </c>
      <c r="N72" s="21">
        <v>270</v>
      </c>
      <c r="O72" s="22">
        <f t="shared" si="12"/>
        <v>0</v>
      </c>
      <c r="P72" s="20">
        <f t="shared" si="13"/>
        <v>0.03</v>
      </c>
      <c r="Q72" s="21">
        <v>190</v>
      </c>
      <c r="R72" s="22">
        <f t="shared" si="14"/>
        <v>5.7</v>
      </c>
      <c r="S72" s="23">
        <f t="shared" si="15"/>
        <v>5.7</v>
      </c>
      <c r="T72" s="53"/>
      <c r="U72" s="56">
        <v>125</v>
      </c>
      <c r="V72" s="56">
        <f t="shared" si="16"/>
        <v>0</v>
      </c>
      <c r="W72" s="56">
        <f t="shared" si="17"/>
        <v>3.75</v>
      </c>
      <c r="X72" s="43"/>
      <c r="Y72" s="43"/>
    </row>
    <row r="73" spans="1:25" x14ac:dyDescent="0.25">
      <c r="A73" s="24" t="s">
        <v>197</v>
      </c>
      <c r="B73" s="16" t="s">
        <v>154</v>
      </c>
      <c r="C73" s="28"/>
      <c r="D73" s="26"/>
      <c r="E73" s="26"/>
      <c r="F73" s="27"/>
      <c r="G73" s="25">
        <v>1E-3</v>
      </c>
      <c r="H73" s="26">
        <v>1E-3</v>
      </c>
      <c r="I73" s="26">
        <v>1E-3</v>
      </c>
      <c r="J73" s="26">
        <v>1E-3</v>
      </c>
      <c r="K73" s="26"/>
      <c r="L73" s="27"/>
      <c r="M73" s="20">
        <f t="shared" si="11"/>
        <v>0</v>
      </c>
      <c r="N73" s="21">
        <v>270</v>
      </c>
      <c r="O73" s="22">
        <f t="shared" si="12"/>
        <v>0</v>
      </c>
      <c r="P73" s="20">
        <f t="shared" si="13"/>
        <v>4.0000000000000001E-3</v>
      </c>
      <c r="Q73" s="21">
        <v>190</v>
      </c>
      <c r="R73" s="22">
        <f t="shared" si="14"/>
        <v>0.76</v>
      </c>
      <c r="S73" s="23">
        <f t="shared" si="15"/>
        <v>0.76</v>
      </c>
      <c r="T73" s="53"/>
      <c r="U73" s="56">
        <v>15</v>
      </c>
      <c r="V73" s="56">
        <f t="shared" si="16"/>
        <v>0</v>
      </c>
      <c r="W73" s="56">
        <f t="shared" si="17"/>
        <v>0.06</v>
      </c>
      <c r="X73" s="43"/>
      <c r="Y73" s="43"/>
    </row>
    <row r="74" spans="1:25" x14ac:dyDescent="0.25">
      <c r="A74" s="24" t="s">
        <v>198</v>
      </c>
      <c r="B74" s="16" t="s">
        <v>154</v>
      </c>
      <c r="C74" s="28"/>
      <c r="D74" s="26"/>
      <c r="E74" s="26"/>
      <c r="F74" s="27"/>
      <c r="G74" s="25"/>
      <c r="H74" s="26"/>
      <c r="I74" s="26"/>
      <c r="J74" s="26">
        <v>5.3999999999999999E-2</v>
      </c>
      <c r="K74" s="26"/>
      <c r="L74" s="27"/>
      <c r="M74" s="20">
        <f t="shared" si="11"/>
        <v>0</v>
      </c>
      <c r="N74" s="21">
        <v>270</v>
      </c>
      <c r="O74" s="22">
        <f t="shared" si="12"/>
        <v>0</v>
      </c>
      <c r="P74" s="20">
        <f t="shared" si="13"/>
        <v>5.3999999999999999E-2</v>
      </c>
      <c r="Q74" s="21">
        <v>190</v>
      </c>
      <c r="R74" s="22">
        <f t="shared" si="14"/>
        <v>10.26</v>
      </c>
      <c r="S74" s="23">
        <f t="shared" si="15"/>
        <v>10.26</v>
      </c>
      <c r="T74" s="53"/>
      <c r="U74" s="56">
        <v>264.95</v>
      </c>
      <c r="V74" s="56">
        <f t="shared" si="16"/>
        <v>0</v>
      </c>
      <c r="W74" s="56">
        <f t="shared" si="17"/>
        <v>14.3073</v>
      </c>
      <c r="X74" s="43"/>
      <c r="Y74" s="43"/>
    </row>
    <row r="75" spans="1:25" x14ac:dyDescent="0.25">
      <c r="A75" s="24" t="s">
        <v>203</v>
      </c>
      <c r="B75" s="16" t="s">
        <v>154</v>
      </c>
      <c r="C75" s="28"/>
      <c r="D75" s="26">
        <v>1.6E-2</v>
      </c>
      <c r="E75" s="26"/>
      <c r="F75" s="27"/>
      <c r="G75" s="25"/>
      <c r="H75" s="26"/>
      <c r="I75" s="26"/>
      <c r="J75" s="26">
        <v>1.37E-2</v>
      </c>
      <c r="K75" s="26"/>
      <c r="L75" s="27">
        <v>0.05</v>
      </c>
      <c r="M75" s="20">
        <f t="shared" si="11"/>
        <v>1.6E-2</v>
      </c>
      <c r="N75" s="21">
        <v>270</v>
      </c>
      <c r="O75" s="22">
        <f t="shared" si="12"/>
        <v>4.32</v>
      </c>
      <c r="P75" s="20">
        <f t="shared" si="13"/>
        <v>6.3700000000000007E-2</v>
      </c>
      <c r="Q75" s="21">
        <v>190</v>
      </c>
      <c r="R75" s="22">
        <f t="shared" si="14"/>
        <v>12.103000000000002</v>
      </c>
      <c r="S75" s="23">
        <f t="shared" si="15"/>
        <v>16.423000000000002</v>
      </c>
      <c r="T75" s="53"/>
      <c r="U75" s="56">
        <v>57.75</v>
      </c>
      <c r="V75" s="56">
        <f t="shared" si="16"/>
        <v>0.92400000000000004</v>
      </c>
      <c r="W75" s="56">
        <f t="shared" si="17"/>
        <v>3.6786750000000006</v>
      </c>
      <c r="X75" s="43"/>
      <c r="Y75" s="43"/>
    </row>
    <row r="76" spans="1:25" x14ac:dyDescent="0.25">
      <c r="A76" s="24" t="s">
        <v>240</v>
      </c>
      <c r="B76" s="16" t="s">
        <v>154</v>
      </c>
      <c r="C76" s="28"/>
      <c r="D76" s="26"/>
      <c r="E76" s="26"/>
      <c r="F76" s="27"/>
      <c r="G76" s="25"/>
      <c r="H76" s="26"/>
      <c r="I76" s="26"/>
      <c r="J76" s="26"/>
      <c r="K76" s="26">
        <v>3.2000000000000001E-2</v>
      </c>
      <c r="L76" s="27"/>
      <c r="M76" s="20">
        <f t="shared" si="11"/>
        <v>0</v>
      </c>
      <c r="N76" s="21">
        <v>270</v>
      </c>
      <c r="O76" s="22">
        <f t="shared" si="12"/>
        <v>0</v>
      </c>
      <c r="P76" s="20">
        <f t="shared" si="13"/>
        <v>3.2000000000000001E-2</v>
      </c>
      <c r="Q76" s="21">
        <v>190</v>
      </c>
      <c r="R76" s="22">
        <f t="shared" si="14"/>
        <v>6.08</v>
      </c>
      <c r="S76" s="23">
        <f t="shared" si="15"/>
        <v>6.08</v>
      </c>
      <c r="T76" s="53"/>
      <c r="U76" s="56">
        <v>145</v>
      </c>
      <c r="V76" s="56">
        <f t="shared" si="16"/>
        <v>0</v>
      </c>
      <c r="W76" s="56">
        <f t="shared" si="17"/>
        <v>4.6399999999999997</v>
      </c>
      <c r="X76" s="43"/>
      <c r="Y76" s="43"/>
    </row>
    <row r="77" spans="1:25" x14ac:dyDescent="0.25">
      <c r="A77" s="24" t="s">
        <v>599</v>
      </c>
      <c r="B77" s="16" t="s">
        <v>154</v>
      </c>
      <c r="C77" s="28"/>
      <c r="D77" s="26"/>
      <c r="E77" s="26"/>
      <c r="F77" s="27"/>
      <c r="G77" s="25"/>
      <c r="H77" s="26"/>
      <c r="I77" s="26"/>
      <c r="J77" s="26"/>
      <c r="K77" s="122">
        <v>3.0000000000000001E-5</v>
      </c>
      <c r="L77" s="27"/>
      <c r="M77" s="20">
        <f t="shared" si="11"/>
        <v>0</v>
      </c>
      <c r="N77" s="21">
        <v>270</v>
      </c>
      <c r="O77" s="22">
        <f t="shared" si="12"/>
        <v>0</v>
      </c>
      <c r="P77" s="20">
        <f t="shared" si="13"/>
        <v>3.0000000000000001E-5</v>
      </c>
      <c r="Q77" s="21">
        <v>190</v>
      </c>
      <c r="R77" s="22">
        <f t="shared" si="14"/>
        <v>5.7000000000000002E-3</v>
      </c>
      <c r="S77" s="23">
        <f t="shared" si="15"/>
        <v>5.7000000000000002E-3</v>
      </c>
      <c r="T77" s="53"/>
      <c r="U77" s="56">
        <v>4380</v>
      </c>
      <c r="V77" s="56">
        <f t="shared" si="16"/>
        <v>0</v>
      </c>
      <c r="W77" s="56">
        <f t="shared" si="17"/>
        <v>0.13140000000000002</v>
      </c>
      <c r="X77" s="43"/>
      <c r="Y77" s="43"/>
    </row>
    <row r="78" spans="1:25" x14ac:dyDescent="0.25">
      <c r="A78" s="24" t="s">
        <v>208</v>
      </c>
      <c r="B78" s="16" t="s">
        <v>154</v>
      </c>
      <c r="C78" s="28"/>
      <c r="D78" s="26"/>
      <c r="E78" s="26"/>
      <c r="F78" s="27"/>
      <c r="G78" s="25"/>
      <c r="H78" s="26"/>
      <c r="I78" s="26"/>
      <c r="J78" s="26"/>
      <c r="K78" s="26"/>
      <c r="L78" s="27">
        <v>0.05</v>
      </c>
      <c r="M78" s="20">
        <f t="shared" si="11"/>
        <v>0</v>
      </c>
      <c r="N78" s="21">
        <v>270</v>
      </c>
      <c r="O78" s="22">
        <f t="shared" si="12"/>
        <v>0</v>
      </c>
      <c r="P78" s="20">
        <f t="shared" si="13"/>
        <v>0.05</v>
      </c>
      <c r="Q78" s="21">
        <v>190</v>
      </c>
      <c r="R78" s="22">
        <f t="shared" si="14"/>
        <v>9.5</v>
      </c>
      <c r="S78" s="23">
        <f t="shared" si="15"/>
        <v>9.5</v>
      </c>
      <c r="T78" s="53"/>
      <c r="U78" s="56">
        <v>24.29</v>
      </c>
      <c r="V78" s="56">
        <f t="shared" si="16"/>
        <v>0</v>
      </c>
      <c r="W78" s="56">
        <f t="shared" si="17"/>
        <v>1.2145000000000001</v>
      </c>
      <c r="X78" s="43"/>
      <c r="Y78" s="43"/>
    </row>
    <row r="79" spans="1:25" x14ac:dyDescent="0.25">
      <c r="A79" s="24" t="s">
        <v>241</v>
      </c>
      <c r="B79" s="16" t="s">
        <v>154</v>
      </c>
      <c r="C79" s="25">
        <v>0.02</v>
      </c>
      <c r="D79" s="26"/>
      <c r="E79" s="26"/>
      <c r="F79" s="27"/>
      <c r="G79" s="25"/>
      <c r="H79" s="26"/>
      <c r="I79" s="26"/>
      <c r="J79" s="26"/>
      <c r="K79" s="26"/>
      <c r="L79" s="27"/>
      <c r="M79" s="20">
        <f t="shared" si="11"/>
        <v>0.02</v>
      </c>
      <c r="N79" s="21">
        <v>270</v>
      </c>
      <c r="O79" s="22">
        <f t="shared" si="12"/>
        <v>5.4</v>
      </c>
      <c r="P79" s="20">
        <f>G79+H79+I79+J79+K79+L79</f>
        <v>0</v>
      </c>
      <c r="Q79" s="21">
        <v>190</v>
      </c>
      <c r="R79" s="22">
        <f t="shared" si="14"/>
        <v>0</v>
      </c>
      <c r="S79" s="23">
        <f t="shared" si="15"/>
        <v>5.4</v>
      </c>
      <c r="T79" s="53"/>
      <c r="U79" s="56">
        <v>165</v>
      </c>
      <c r="V79" s="56">
        <f t="shared" si="16"/>
        <v>3.3000000000000003</v>
      </c>
      <c r="W79" s="56">
        <f t="shared" si="17"/>
        <v>0</v>
      </c>
      <c r="X79" s="43"/>
      <c r="Y79" s="43"/>
    </row>
    <row r="80" spans="1:25" x14ac:dyDescent="0.25">
      <c r="A80" s="24" t="s">
        <v>196</v>
      </c>
      <c r="B80" s="16" t="s">
        <v>154</v>
      </c>
      <c r="C80" s="50">
        <v>1.0000000000000001E-5</v>
      </c>
      <c r="D80" s="26"/>
      <c r="E80" s="26"/>
      <c r="F80" s="27"/>
      <c r="G80" s="25"/>
      <c r="H80" s="26"/>
      <c r="I80" s="26"/>
      <c r="J80" s="26"/>
      <c r="K80" s="26"/>
      <c r="L80" s="27"/>
      <c r="M80" s="20">
        <f t="shared" si="11"/>
        <v>1.0000000000000001E-5</v>
      </c>
      <c r="N80" s="21">
        <v>270</v>
      </c>
      <c r="O80" s="22">
        <f t="shared" si="12"/>
        <v>2.7000000000000001E-3</v>
      </c>
      <c r="P80" s="20">
        <f>G80+H80+I80+J80+K80+L80</f>
        <v>0</v>
      </c>
      <c r="Q80" s="21">
        <v>190</v>
      </c>
      <c r="R80" s="22">
        <f t="shared" si="14"/>
        <v>0</v>
      </c>
      <c r="S80" s="23">
        <f t="shared" si="15"/>
        <v>2.7000000000000001E-3</v>
      </c>
      <c r="T80" s="53"/>
      <c r="U80" s="56">
        <v>380</v>
      </c>
      <c r="V80" s="56">
        <f t="shared" si="16"/>
        <v>3.8000000000000004E-3</v>
      </c>
      <c r="W80" s="56">
        <f t="shared" si="17"/>
        <v>0</v>
      </c>
      <c r="X80" s="43"/>
      <c r="Y80" s="43"/>
    </row>
    <row r="81" spans="1:25" x14ac:dyDescent="0.25">
      <c r="A81" s="24" t="s">
        <v>205</v>
      </c>
      <c r="B81" s="16" t="s">
        <v>154</v>
      </c>
      <c r="C81" s="25">
        <v>2.2000000000000001E-3</v>
      </c>
      <c r="D81" s="26"/>
      <c r="E81" s="26"/>
      <c r="F81" s="27"/>
      <c r="G81" s="25"/>
      <c r="H81" s="26"/>
      <c r="I81" s="26"/>
      <c r="J81" s="26">
        <v>1.12E-2</v>
      </c>
      <c r="K81" s="26"/>
      <c r="L81" s="27"/>
      <c r="M81" s="20">
        <f t="shared" si="11"/>
        <v>2.2000000000000001E-3</v>
      </c>
      <c r="N81" s="21">
        <v>270</v>
      </c>
      <c r="O81" s="22">
        <f t="shared" si="12"/>
        <v>0.59400000000000008</v>
      </c>
      <c r="P81" s="20">
        <f>G81+H81+I81+J81+K81+L81</f>
        <v>1.12E-2</v>
      </c>
      <c r="Q81" s="21">
        <v>190</v>
      </c>
      <c r="R81" s="22">
        <f t="shared" si="14"/>
        <v>2.1280000000000001</v>
      </c>
      <c r="S81" s="23">
        <f t="shared" si="15"/>
        <v>2.7220000000000004</v>
      </c>
      <c r="T81" s="53"/>
      <c r="U81" s="56">
        <v>135</v>
      </c>
      <c r="V81" s="56">
        <f t="shared" si="16"/>
        <v>0.29700000000000004</v>
      </c>
      <c r="W81" s="56">
        <f t="shared" si="17"/>
        <v>1.512</v>
      </c>
      <c r="X81" s="43"/>
      <c r="Y81" s="43"/>
    </row>
    <row r="82" spans="1:25" x14ac:dyDescent="0.25">
      <c r="A82" s="24" t="s">
        <v>334</v>
      </c>
      <c r="B82" s="16" t="s">
        <v>154</v>
      </c>
      <c r="C82" s="25">
        <v>1.2500000000000001E-2</v>
      </c>
      <c r="D82" s="26"/>
      <c r="E82" s="26"/>
      <c r="F82" s="27"/>
      <c r="G82" s="25">
        <v>3.5700000000000003E-2</v>
      </c>
      <c r="H82" s="26"/>
      <c r="I82" s="26"/>
      <c r="J82" s="26"/>
      <c r="K82" s="26"/>
      <c r="L82" s="27"/>
      <c r="M82" s="20">
        <f t="shared" si="11"/>
        <v>1.2500000000000001E-2</v>
      </c>
      <c r="N82" s="21">
        <v>270</v>
      </c>
      <c r="O82" s="22">
        <f t="shared" si="12"/>
        <v>3.375</v>
      </c>
      <c r="P82" s="20">
        <f t="shared" si="13"/>
        <v>3.5700000000000003E-2</v>
      </c>
      <c r="Q82" s="21">
        <v>190</v>
      </c>
      <c r="R82" s="22">
        <f t="shared" si="14"/>
        <v>6.7830000000000004</v>
      </c>
      <c r="S82" s="23">
        <f t="shared" si="15"/>
        <v>10.158000000000001</v>
      </c>
      <c r="T82" s="53"/>
      <c r="U82" s="56">
        <v>90</v>
      </c>
      <c r="V82" s="56">
        <f t="shared" si="16"/>
        <v>1.125</v>
      </c>
      <c r="W82" s="56">
        <f t="shared" si="17"/>
        <v>3.2130000000000001</v>
      </c>
      <c r="X82" s="43"/>
      <c r="Y82" s="43"/>
    </row>
    <row r="83" spans="1:25" ht="15.75" thickBot="1" x14ac:dyDescent="0.3">
      <c r="A83" s="32" t="s">
        <v>428</v>
      </c>
      <c r="B83" s="48" t="s">
        <v>154</v>
      </c>
      <c r="C83" s="33">
        <v>1.4E-3</v>
      </c>
      <c r="D83" s="34"/>
      <c r="E83" s="34"/>
      <c r="F83" s="35"/>
      <c r="G83" s="33"/>
      <c r="H83" s="34"/>
      <c r="I83" s="34"/>
      <c r="J83" s="34"/>
      <c r="K83" s="34"/>
      <c r="L83" s="35"/>
      <c r="M83" s="39">
        <f t="shared" si="11"/>
        <v>1.4E-3</v>
      </c>
      <c r="N83" s="40">
        <v>270</v>
      </c>
      <c r="O83" s="41">
        <f t="shared" si="12"/>
        <v>0.378</v>
      </c>
      <c r="P83" s="39">
        <f t="shared" si="13"/>
        <v>0</v>
      </c>
      <c r="Q83" s="21">
        <v>190</v>
      </c>
      <c r="R83" s="41">
        <f t="shared" si="14"/>
        <v>0</v>
      </c>
      <c r="S83" s="42">
        <f t="shared" si="15"/>
        <v>0.378</v>
      </c>
      <c r="T83" s="54"/>
      <c r="U83" s="56">
        <v>110</v>
      </c>
      <c r="V83" s="56">
        <f t="shared" si="16"/>
        <v>0.154</v>
      </c>
      <c r="W83" s="56">
        <f t="shared" si="17"/>
        <v>0</v>
      </c>
      <c r="X83" s="43"/>
      <c r="Y83" s="43"/>
    </row>
    <row r="84" spans="1:25" x14ac:dyDescent="0.25">
      <c r="A84" s="4"/>
      <c r="B84" s="4"/>
      <c r="C84" s="4"/>
      <c r="D84" s="4"/>
      <c r="E84" s="348"/>
      <c r="F84" s="348"/>
      <c r="G84" s="348"/>
      <c r="H84" s="348"/>
      <c r="I84" s="4"/>
      <c r="J84" s="4"/>
      <c r="K84" s="4"/>
      <c r="L84" s="4"/>
      <c r="M84" s="4"/>
      <c r="N84" s="4"/>
      <c r="O84" s="4"/>
      <c r="P84" s="4"/>
      <c r="Q84" s="4"/>
      <c r="R84" s="4"/>
      <c r="S84" s="36"/>
      <c r="T84" s="4"/>
      <c r="U84" s="55"/>
      <c r="V84" s="57">
        <f>SUM(V53:V83)</f>
        <v>43.550077999999992</v>
      </c>
      <c r="W84" s="57">
        <f>SUM(W53:W83)</f>
        <v>48.750982999999998</v>
      </c>
    </row>
    <row r="85" spans="1:25" x14ac:dyDescent="0.25">
      <c r="A85" s="4" t="s">
        <v>155</v>
      </c>
      <c r="B85" s="4"/>
      <c r="C85" s="4"/>
      <c r="D85" s="4"/>
      <c r="E85" s="349" t="s">
        <v>156</v>
      </c>
      <c r="F85" s="349"/>
      <c r="G85" s="349"/>
      <c r="H85" s="34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55"/>
      <c r="V85" s="55"/>
      <c r="W85" s="57">
        <f>V84+W84</f>
        <v>92.30106099999999</v>
      </c>
    </row>
  </sheetData>
  <mergeCells count="52">
    <mergeCell ref="E84:H84"/>
    <mergeCell ref="E85:H85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37:H37"/>
    <mergeCell ref="E38:H38"/>
    <mergeCell ref="C46:L46"/>
    <mergeCell ref="M46:P46"/>
    <mergeCell ref="C47:K47"/>
    <mergeCell ref="M47:P47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3"/>
  <sheetViews>
    <sheetView topLeftCell="A46" zoomScale="120" zoomScaleNormal="120" workbookViewId="0">
      <selection activeCell="U31" sqref="U31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4" t="s">
        <v>134</v>
      </c>
      <c r="B1" s="4"/>
      <c r="C1" s="350" t="s">
        <v>135</v>
      </c>
      <c r="D1" s="350"/>
      <c r="E1" s="350"/>
      <c r="F1" s="350"/>
      <c r="G1" s="350"/>
      <c r="H1" s="350"/>
      <c r="I1" s="350"/>
      <c r="J1" s="350"/>
      <c r="K1" s="350"/>
      <c r="L1" s="350"/>
      <c r="M1" s="347"/>
      <c r="N1" s="347"/>
      <c r="O1" s="347"/>
      <c r="P1" s="347"/>
      <c r="Q1" s="4"/>
      <c r="R1" s="4"/>
      <c r="S1" s="4"/>
      <c r="T1" s="4"/>
    </row>
    <row r="2" spans="1:25" x14ac:dyDescent="0.25">
      <c r="A2" s="4"/>
      <c r="B2" s="5"/>
      <c r="C2" s="347" t="s">
        <v>586</v>
      </c>
      <c r="D2" s="347"/>
      <c r="E2" s="347"/>
      <c r="F2" s="347"/>
      <c r="G2" s="347"/>
      <c r="H2" s="347"/>
      <c r="I2" s="347"/>
      <c r="J2" s="347"/>
      <c r="K2" s="347"/>
      <c r="L2" s="4"/>
      <c r="M2" s="347"/>
      <c r="N2" s="347"/>
      <c r="O2" s="347"/>
      <c r="P2" s="347"/>
      <c r="Q2" s="4"/>
      <c r="R2" s="4"/>
      <c r="S2" s="4"/>
      <c r="T2" s="4"/>
    </row>
    <row r="3" spans="1:25" ht="15.75" thickBot="1" x14ac:dyDescent="0.3">
      <c r="A3" s="4"/>
      <c r="B3" s="4"/>
      <c r="C3" s="351" t="s">
        <v>136</v>
      </c>
      <c r="D3" s="351"/>
      <c r="E3" s="351"/>
      <c r="F3" s="351"/>
      <c r="G3" s="351"/>
      <c r="H3" s="351"/>
      <c r="I3" s="351"/>
      <c r="J3" s="351"/>
      <c r="K3" s="4"/>
      <c r="L3" s="4"/>
      <c r="M3" s="347"/>
      <c r="N3" s="347"/>
      <c r="O3" s="347"/>
      <c r="P3" s="347"/>
      <c r="Q3" s="4"/>
      <c r="R3" s="4"/>
      <c r="S3" s="4"/>
      <c r="T3" s="4"/>
    </row>
    <row r="4" spans="1:25" ht="15" customHeight="1" x14ac:dyDescent="0.25">
      <c r="A4" s="332" t="s">
        <v>137</v>
      </c>
      <c r="B4" s="335" t="s">
        <v>138</v>
      </c>
      <c r="C4" s="338" t="s">
        <v>139</v>
      </c>
      <c r="D4" s="339"/>
      <c r="E4" s="339"/>
      <c r="F4" s="340"/>
      <c r="G4" s="338" t="s">
        <v>140</v>
      </c>
      <c r="H4" s="339"/>
      <c r="I4" s="339"/>
      <c r="J4" s="339"/>
      <c r="K4" s="339"/>
      <c r="L4" s="340"/>
      <c r="M4" s="341" t="s">
        <v>141</v>
      </c>
      <c r="N4" s="342"/>
      <c r="O4" s="343"/>
      <c r="P4" s="352" t="s">
        <v>142</v>
      </c>
      <c r="Q4" s="342"/>
      <c r="R4" s="353"/>
      <c r="S4" s="361" t="s">
        <v>143</v>
      </c>
      <c r="T4" s="364" t="s">
        <v>144</v>
      </c>
      <c r="U4" s="43"/>
      <c r="V4" s="43"/>
      <c r="W4" s="43"/>
      <c r="X4" s="43"/>
      <c r="Y4" s="43"/>
    </row>
    <row r="5" spans="1:25" ht="30" customHeight="1" x14ac:dyDescent="0.25">
      <c r="A5" s="333"/>
      <c r="B5" s="336"/>
      <c r="C5" s="367" t="s">
        <v>112</v>
      </c>
      <c r="D5" s="356" t="s">
        <v>425</v>
      </c>
      <c r="E5" s="356" t="s">
        <v>309</v>
      </c>
      <c r="F5" s="358" t="s">
        <v>176</v>
      </c>
      <c r="G5" s="369" t="s">
        <v>117</v>
      </c>
      <c r="H5" s="356" t="s">
        <v>41</v>
      </c>
      <c r="I5" s="356" t="s">
        <v>96</v>
      </c>
      <c r="J5" s="356" t="s">
        <v>113</v>
      </c>
      <c r="K5" s="356" t="s">
        <v>427</v>
      </c>
      <c r="L5" s="358" t="s">
        <v>145</v>
      </c>
      <c r="M5" s="344"/>
      <c r="N5" s="345"/>
      <c r="O5" s="346"/>
      <c r="P5" s="354"/>
      <c r="Q5" s="345"/>
      <c r="R5" s="355"/>
      <c r="S5" s="362"/>
      <c r="T5" s="365"/>
      <c r="U5" s="43"/>
      <c r="V5" s="43"/>
      <c r="W5" s="43"/>
      <c r="X5" s="43"/>
      <c r="Y5" s="43"/>
    </row>
    <row r="6" spans="1:25" ht="41.25" customHeight="1" thickBot="1" x14ac:dyDescent="0.3">
      <c r="A6" s="334"/>
      <c r="B6" s="337"/>
      <c r="C6" s="368"/>
      <c r="D6" s="357"/>
      <c r="E6" s="357"/>
      <c r="F6" s="359"/>
      <c r="G6" s="370"/>
      <c r="H6" s="357"/>
      <c r="I6" s="357"/>
      <c r="J6" s="357"/>
      <c r="K6" s="357"/>
      <c r="L6" s="359"/>
      <c r="M6" s="6" t="s">
        <v>146</v>
      </c>
      <c r="N6" s="2" t="s">
        <v>147</v>
      </c>
      <c r="O6" s="1" t="s">
        <v>148</v>
      </c>
      <c r="P6" s="7" t="s">
        <v>146</v>
      </c>
      <c r="Q6" s="2" t="s">
        <v>147</v>
      </c>
      <c r="R6" s="3" t="s">
        <v>148</v>
      </c>
      <c r="S6" s="363"/>
      <c r="T6" s="366"/>
      <c r="U6" s="44"/>
      <c r="V6" s="44"/>
      <c r="W6" s="43"/>
      <c r="X6" s="43"/>
      <c r="Y6" s="43"/>
    </row>
    <row r="7" spans="1:25" ht="15.75" thickBot="1" x14ac:dyDescent="0.3">
      <c r="A7" s="8" t="s">
        <v>149</v>
      </c>
      <c r="B7" s="9"/>
      <c r="C7" s="38" t="s">
        <v>87</v>
      </c>
      <c r="D7" s="10" t="s">
        <v>328</v>
      </c>
      <c r="E7" s="10" t="s">
        <v>150</v>
      </c>
      <c r="F7" s="37" t="s">
        <v>532</v>
      </c>
      <c r="G7" s="38" t="s">
        <v>153</v>
      </c>
      <c r="H7" s="10" t="s">
        <v>151</v>
      </c>
      <c r="I7" s="10" t="s">
        <v>152</v>
      </c>
      <c r="J7" s="10" t="s">
        <v>153</v>
      </c>
      <c r="K7" s="10" t="s">
        <v>150</v>
      </c>
      <c r="L7" s="37" t="s">
        <v>429</v>
      </c>
      <c r="M7" s="11"/>
      <c r="N7" s="12"/>
      <c r="O7" s="13"/>
      <c r="P7" s="11"/>
      <c r="Q7" s="12"/>
      <c r="R7" s="13"/>
      <c r="S7" s="14"/>
      <c r="T7" s="51"/>
      <c r="U7" s="55" t="s">
        <v>250</v>
      </c>
      <c r="V7" s="55" t="s">
        <v>32</v>
      </c>
      <c r="W7" s="55" t="s">
        <v>33</v>
      </c>
      <c r="X7" s="43"/>
      <c r="Y7" s="43"/>
    </row>
    <row r="8" spans="1:25" x14ac:dyDescent="0.25">
      <c r="A8" s="15" t="s">
        <v>209</v>
      </c>
      <c r="B8" s="16" t="s">
        <v>210</v>
      </c>
      <c r="C8" s="17">
        <v>0.02</v>
      </c>
      <c r="D8" s="18"/>
      <c r="E8" s="18"/>
      <c r="F8" s="19"/>
      <c r="G8" s="17"/>
      <c r="H8" s="18"/>
      <c r="I8" s="18"/>
      <c r="J8" s="18">
        <v>0.01</v>
      </c>
      <c r="K8" s="18"/>
      <c r="L8" s="19"/>
      <c r="M8" s="20">
        <f>C8+D8+E8+F8</f>
        <v>0.02</v>
      </c>
      <c r="N8" s="21">
        <v>140</v>
      </c>
      <c r="O8" s="22">
        <f>M8*N8</f>
        <v>2.8000000000000003</v>
      </c>
      <c r="P8" s="20">
        <f>G8+H8+I8+J8+K8+L8</f>
        <v>0.01</v>
      </c>
      <c r="Q8" s="21">
        <v>210</v>
      </c>
      <c r="R8" s="22">
        <f>P8*Q8</f>
        <v>2.1</v>
      </c>
      <c r="S8" s="23">
        <f>O8+R8</f>
        <v>4.9000000000000004</v>
      </c>
      <c r="T8" s="52"/>
      <c r="U8" s="56">
        <v>135</v>
      </c>
      <c r="V8" s="56">
        <f>M8*U8</f>
        <v>2.7</v>
      </c>
      <c r="W8" s="56">
        <f>P8*U8</f>
        <v>1.35</v>
      </c>
      <c r="X8" s="43"/>
      <c r="Y8" s="43"/>
    </row>
    <row r="9" spans="1:25" x14ac:dyDescent="0.25">
      <c r="A9" s="24" t="s">
        <v>426</v>
      </c>
      <c r="B9" s="16" t="s">
        <v>154</v>
      </c>
      <c r="C9" s="25"/>
      <c r="D9" s="26">
        <v>5.7000000000000002E-2</v>
      </c>
      <c r="E9" s="26"/>
      <c r="F9" s="27"/>
      <c r="G9" s="25"/>
      <c r="H9" s="26"/>
      <c r="I9" s="26"/>
      <c r="J9" s="26"/>
      <c r="K9" s="26"/>
      <c r="L9" s="27"/>
      <c r="M9" s="20">
        <f t="shared" ref="M9:M36" si="0">C9+D9+E9+F9</f>
        <v>5.7000000000000002E-2</v>
      </c>
      <c r="N9" s="21">
        <v>140</v>
      </c>
      <c r="O9" s="22">
        <f t="shared" ref="O9:O36" si="1">M9*N9</f>
        <v>7.98</v>
      </c>
      <c r="P9" s="20">
        <f t="shared" ref="P9:P36" si="2">G9+H9+I9+J9+K9+L9</f>
        <v>0</v>
      </c>
      <c r="Q9" s="21">
        <v>210</v>
      </c>
      <c r="R9" s="22">
        <f t="shared" ref="R9:R36" si="3">P9*Q9</f>
        <v>0</v>
      </c>
      <c r="S9" s="23">
        <f t="shared" ref="S9:S36" si="4">O9+R9</f>
        <v>7.98</v>
      </c>
      <c r="T9" s="53"/>
      <c r="U9" s="56">
        <v>48</v>
      </c>
      <c r="V9" s="56">
        <f t="shared" ref="V9:V30" si="5">M9*U9</f>
        <v>2.7360000000000002</v>
      </c>
      <c r="W9" s="56">
        <f t="shared" ref="W9:W30" si="6">P9*U9</f>
        <v>0</v>
      </c>
      <c r="X9" s="43"/>
      <c r="Y9" s="43"/>
    </row>
    <row r="10" spans="1:25" x14ac:dyDescent="0.25">
      <c r="A10" s="24" t="s">
        <v>186</v>
      </c>
      <c r="B10" s="16" t="s">
        <v>154</v>
      </c>
      <c r="C10" s="25"/>
      <c r="D10" s="26">
        <v>0.1</v>
      </c>
      <c r="E10" s="26">
        <v>4.65E-2</v>
      </c>
      <c r="F10" s="27"/>
      <c r="G10" s="25"/>
      <c r="H10" s="26"/>
      <c r="I10" s="26"/>
      <c r="J10" s="26"/>
      <c r="K10" s="26"/>
      <c r="L10" s="27"/>
      <c r="M10" s="20">
        <f t="shared" si="0"/>
        <v>0.14650000000000002</v>
      </c>
      <c r="N10" s="21">
        <v>140</v>
      </c>
      <c r="O10" s="22">
        <f t="shared" si="1"/>
        <v>20.51</v>
      </c>
      <c r="P10" s="20">
        <f t="shared" si="2"/>
        <v>0</v>
      </c>
      <c r="Q10" s="21">
        <v>210</v>
      </c>
      <c r="R10" s="22">
        <f t="shared" si="3"/>
        <v>0</v>
      </c>
      <c r="S10" s="23">
        <f t="shared" si="4"/>
        <v>20.51</v>
      </c>
      <c r="T10" s="53"/>
      <c r="U10" s="56">
        <v>46.5</v>
      </c>
      <c r="V10" s="56">
        <f t="shared" si="5"/>
        <v>6.8122500000000006</v>
      </c>
      <c r="W10" s="56">
        <f t="shared" si="6"/>
        <v>0</v>
      </c>
      <c r="X10" s="43"/>
      <c r="Y10" s="43"/>
    </row>
    <row r="11" spans="1:25" x14ac:dyDescent="0.25">
      <c r="A11" s="24" t="s">
        <v>187</v>
      </c>
      <c r="B11" s="16" t="s">
        <v>154</v>
      </c>
      <c r="C11" s="25"/>
      <c r="D11" s="26">
        <v>6.0000000000000001E-3</v>
      </c>
      <c r="E11" s="26">
        <v>1.35E-2</v>
      </c>
      <c r="F11" s="27"/>
      <c r="G11" s="25"/>
      <c r="H11" s="26"/>
      <c r="I11" s="26"/>
      <c r="J11" s="26"/>
      <c r="K11" s="26">
        <v>2.4E-2</v>
      </c>
      <c r="L11" s="27"/>
      <c r="M11" s="20">
        <f t="shared" si="0"/>
        <v>1.95E-2</v>
      </c>
      <c r="N11" s="21">
        <v>140</v>
      </c>
      <c r="O11" s="22">
        <f t="shared" si="1"/>
        <v>2.73</v>
      </c>
      <c r="P11" s="20">
        <f t="shared" si="2"/>
        <v>2.4E-2</v>
      </c>
      <c r="Q11" s="21">
        <v>210</v>
      </c>
      <c r="R11" s="22">
        <f t="shared" si="3"/>
        <v>5.04</v>
      </c>
      <c r="S11" s="23">
        <f t="shared" si="4"/>
        <v>7.77</v>
      </c>
      <c r="T11" s="53"/>
      <c r="U11" s="56">
        <v>45</v>
      </c>
      <c r="V11" s="56">
        <f t="shared" si="5"/>
        <v>0.87749999999999995</v>
      </c>
      <c r="W11" s="56">
        <f t="shared" si="6"/>
        <v>1.08</v>
      </c>
      <c r="X11" s="43"/>
      <c r="Y11" s="43"/>
    </row>
    <row r="12" spans="1:25" x14ac:dyDescent="0.25">
      <c r="A12" s="24" t="s">
        <v>188</v>
      </c>
      <c r="B12" s="16" t="s">
        <v>154</v>
      </c>
      <c r="C12" s="25"/>
      <c r="D12" s="26">
        <v>0.01</v>
      </c>
      <c r="E12" s="26"/>
      <c r="F12" s="27"/>
      <c r="G12" s="25"/>
      <c r="H12" s="26"/>
      <c r="I12" s="26">
        <v>8.0999999999999996E-3</v>
      </c>
      <c r="J12" s="26">
        <v>9.2999999999999992E-3</v>
      </c>
      <c r="K12" s="26"/>
      <c r="L12" s="27"/>
      <c r="M12" s="20">
        <f t="shared" si="0"/>
        <v>0.01</v>
      </c>
      <c r="N12" s="21">
        <v>140</v>
      </c>
      <c r="O12" s="22">
        <f t="shared" si="1"/>
        <v>1.4000000000000001</v>
      </c>
      <c r="P12" s="20">
        <f t="shared" si="2"/>
        <v>1.7399999999999999E-2</v>
      </c>
      <c r="Q12" s="21">
        <v>210</v>
      </c>
      <c r="R12" s="22">
        <f t="shared" si="3"/>
        <v>3.6539999999999999</v>
      </c>
      <c r="S12" s="23">
        <f t="shared" si="4"/>
        <v>5.0540000000000003</v>
      </c>
      <c r="T12" s="53"/>
      <c r="U12" s="56">
        <v>294.94</v>
      </c>
      <c r="V12" s="56">
        <f t="shared" si="5"/>
        <v>2.9494000000000002</v>
      </c>
      <c r="W12" s="56">
        <f t="shared" si="6"/>
        <v>5.1319559999999997</v>
      </c>
      <c r="X12" s="43"/>
      <c r="Y12" s="43"/>
    </row>
    <row r="13" spans="1:25" x14ac:dyDescent="0.25">
      <c r="A13" s="24" t="s">
        <v>223</v>
      </c>
      <c r="B13" s="16" t="s">
        <v>154</v>
      </c>
      <c r="C13" s="25"/>
      <c r="D13" s="26"/>
      <c r="E13" s="26">
        <v>1E-3</v>
      </c>
      <c r="F13" s="27"/>
      <c r="G13" s="25"/>
      <c r="H13" s="26"/>
      <c r="I13" s="26"/>
      <c r="J13" s="26"/>
      <c r="K13" s="26"/>
      <c r="L13" s="27"/>
      <c r="M13" s="20">
        <f t="shared" si="0"/>
        <v>1E-3</v>
      </c>
      <c r="N13" s="21">
        <v>140</v>
      </c>
      <c r="O13" s="22">
        <f t="shared" si="1"/>
        <v>0.14000000000000001</v>
      </c>
      <c r="P13" s="20">
        <f t="shared" si="2"/>
        <v>0</v>
      </c>
      <c r="Q13" s="21">
        <v>210</v>
      </c>
      <c r="R13" s="22">
        <f t="shared" si="3"/>
        <v>0</v>
      </c>
      <c r="S13" s="23">
        <f t="shared" si="4"/>
        <v>0.14000000000000001</v>
      </c>
      <c r="T13" s="53"/>
      <c r="U13" s="56">
        <v>230</v>
      </c>
      <c r="V13" s="56">
        <f t="shared" si="5"/>
        <v>0.23</v>
      </c>
      <c r="W13" s="56">
        <f t="shared" si="6"/>
        <v>0</v>
      </c>
      <c r="X13" s="43"/>
      <c r="Y13" s="43"/>
    </row>
    <row r="14" spans="1:25" x14ac:dyDescent="0.25">
      <c r="A14" s="24" t="s">
        <v>192</v>
      </c>
      <c r="B14" s="16" t="s">
        <v>154</v>
      </c>
      <c r="C14" s="28"/>
      <c r="D14" s="29"/>
      <c r="E14" s="26"/>
      <c r="F14" s="27">
        <v>0.20699999999999999</v>
      </c>
      <c r="G14" s="25"/>
      <c r="H14" s="26"/>
      <c r="I14" s="26"/>
      <c r="J14" s="26"/>
      <c r="K14" s="26"/>
      <c r="L14" s="27"/>
      <c r="M14" s="20">
        <f t="shared" si="0"/>
        <v>0.20699999999999999</v>
      </c>
      <c r="N14" s="21">
        <v>140</v>
      </c>
      <c r="O14" s="22">
        <f t="shared" si="1"/>
        <v>28.979999999999997</v>
      </c>
      <c r="P14" s="20">
        <f t="shared" si="2"/>
        <v>0</v>
      </c>
      <c r="Q14" s="21">
        <v>210</v>
      </c>
      <c r="R14" s="22">
        <f t="shared" si="3"/>
        <v>0</v>
      </c>
      <c r="S14" s="23">
        <f t="shared" si="4"/>
        <v>28.979999999999997</v>
      </c>
      <c r="T14" s="53"/>
      <c r="U14" s="56">
        <v>66</v>
      </c>
      <c r="V14" s="56">
        <f t="shared" si="5"/>
        <v>13.661999999999999</v>
      </c>
      <c r="W14" s="56">
        <f t="shared" si="6"/>
        <v>0</v>
      </c>
      <c r="X14" s="43"/>
      <c r="Y14" s="43"/>
    </row>
    <row r="15" spans="1:25" x14ac:dyDescent="0.25">
      <c r="A15" s="24" t="s">
        <v>203</v>
      </c>
      <c r="B15" s="16" t="s">
        <v>154</v>
      </c>
      <c r="C15" s="28"/>
      <c r="D15" s="29"/>
      <c r="E15" s="26"/>
      <c r="F15" s="27">
        <v>0.04</v>
      </c>
      <c r="G15" s="25"/>
      <c r="H15" s="26"/>
      <c r="I15" s="26"/>
      <c r="J15" s="26">
        <v>1.3299999999999999E-2</v>
      </c>
      <c r="K15" s="26"/>
      <c r="L15" s="27">
        <v>0.04</v>
      </c>
      <c r="M15" s="20">
        <f t="shared" si="0"/>
        <v>0.04</v>
      </c>
      <c r="N15" s="21">
        <v>140</v>
      </c>
      <c r="O15" s="22">
        <f t="shared" si="1"/>
        <v>5.6000000000000005</v>
      </c>
      <c r="P15" s="20">
        <f t="shared" si="2"/>
        <v>5.33E-2</v>
      </c>
      <c r="Q15" s="21">
        <v>210</v>
      </c>
      <c r="R15" s="22">
        <f t="shared" si="3"/>
        <v>11.193</v>
      </c>
      <c r="S15" s="23">
        <f t="shared" si="4"/>
        <v>16.792999999999999</v>
      </c>
      <c r="T15" s="53"/>
      <c r="U15" s="56">
        <v>57.75</v>
      </c>
      <c r="V15" s="56">
        <f t="shared" si="5"/>
        <v>2.31</v>
      </c>
      <c r="W15" s="56">
        <f t="shared" si="6"/>
        <v>3.0780750000000001</v>
      </c>
      <c r="X15" s="43"/>
      <c r="Y15" s="43"/>
    </row>
    <row r="16" spans="1:25" x14ac:dyDescent="0.25">
      <c r="A16" s="24" t="s">
        <v>194</v>
      </c>
      <c r="B16" s="16" t="s">
        <v>154</v>
      </c>
      <c r="C16" s="28"/>
      <c r="D16" s="26"/>
      <c r="E16" s="26"/>
      <c r="F16" s="27"/>
      <c r="G16" s="25">
        <v>0.02</v>
      </c>
      <c r="H16" s="26">
        <v>1.2500000000000001E-2</v>
      </c>
      <c r="I16" s="26"/>
      <c r="J16" s="26"/>
      <c r="K16" s="26"/>
      <c r="L16" s="27"/>
      <c r="M16" s="20">
        <f t="shared" si="0"/>
        <v>0</v>
      </c>
      <c r="N16" s="21">
        <v>140</v>
      </c>
      <c r="O16" s="22">
        <f t="shared" si="1"/>
        <v>0</v>
      </c>
      <c r="P16" s="20">
        <f t="shared" si="2"/>
        <v>3.2500000000000001E-2</v>
      </c>
      <c r="Q16" s="21">
        <v>210</v>
      </c>
      <c r="R16" s="22">
        <f t="shared" si="3"/>
        <v>6.8250000000000002</v>
      </c>
      <c r="S16" s="23">
        <f t="shared" si="4"/>
        <v>6.8250000000000002</v>
      </c>
      <c r="T16" s="53"/>
      <c r="U16" s="56">
        <v>27</v>
      </c>
      <c r="V16" s="56">
        <f t="shared" si="5"/>
        <v>0</v>
      </c>
      <c r="W16" s="56">
        <f t="shared" si="6"/>
        <v>0.87750000000000006</v>
      </c>
      <c r="X16" s="43"/>
      <c r="Y16" s="43"/>
    </row>
    <row r="17" spans="1:25" x14ac:dyDescent="0.25">
      <c r="A17" s="24" t="s">
        <v>242</v>
      </c>
      <c r="B17" s="16" t="s">
        <v>154</v>
      </c>
      <c r="C17" s="28"/>
      <c r="D17" s="26"/>
      <c r="E17" s="26"/>
      <c r="F17" s="27"/>
      <c r="G17" s="25">
        <v>2.9399999999999999E-2</v>
      </c>
      <c r="H17" s="26"/>
      <c r="I17" s="26"/>
      <c r="J17" s="26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2.9399999999999999E-2</v>
      </c>
      <c r="Q17" s="21">
        <v>210</v>
      </c>
      <c r="R17" s="22">
        <f t="shared" si="3"/>
        <v>6.1739999999999995</v>
      </c>
      <c r="S17" s="23">
        <f t="shared" si="4"/>
        <v>6.1739999999999995</v>
      </c>
      <c r="T17" s="53"/>
      <c r="U17" s="56">
        <v>100</v>
      </c>
      <c r="V17" s="56">
        <f t="shared" si="5"/>
        <v>0</v>
      </c>
      <c r="W17" s="56">
        <f t="shared" si="6"/>
        <v>2.94</v>
      </c>
      <c r="X17" s="43"/>
      <c r="Y17" s="43"/>
    </row>
    <row r="18" spans="1:25" x14ac:dyDescent="0.25">
      <c r="A18" s="24" t="s">
        <v>243</v>
      </c>
      <c r="B18" s="16" t="s">
        <v>154</v>
      </c>
      <c r="C18" s="28"/>
      <c r="D18" s="26"/>
      <c r="E18" s="26"/>
      <c r="F18" s="27"/>
      <c r="G18" s="25">
        <v>3.4799999999999998E-2</v>
      </c>
      <c r="H18" s="26"/>
      <c r="I18" s="26"/>
      <c r="J18" s="26"/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3.4799999999999998E-2</v>
      </c>
      <c r="Q18" s="21">
        <v>210</v>
      </c>
      <c r="R18" s="22">
        <f t="shared" si="3"/>
        <v>7.3079999999999998</v>
      </c>
      <c r="S18" s="23">
        <f t="shared" si="4"/>
        <v>7.3079999999999998</v>
      </c>
      <c r="T18" s="53"/>
      <c r="U18" s="56">
        <v>100</v>
      </c>
      <c r="V18" s="56">
        <f t="shared" si="5"/>
        <v>0</v>
      </c>
      <c r="W18" s="56">
        <f t="shared" si="6"/>
        <v>3.4799999999999995</v>
      </c>
      <c r="X18" s="43"/>
      <c r="Y18" s="43"/>
    </row>
    <row r="19" spans="1:25" x14ac:dyDescent="0.25">
      <c r="A19" s="125" t="s">
        <v>193</v>
      </c>
      <c r="B19" s="16" t="s">
        <v>154</v>
      </c>
      <c r="C19" s="28"/>
      <c r="D19" s="26"/>
      <c r="E19" s="26"/>
      <c r="F19" s="27"/>
      <c r="G19" s="25">
        <v>2.3800000000000002E-2</v>
      </c>
      <c r="H19" s="26"/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2.3800000000000002E-2</v>
      </c>
      <c r="Q19" s="21">
        <v>210</v>
      </c>
      <c r="R19" s="22">
        <f t="shared" si="3"/>
        <v>4.9980000000000002</v>
      </c>
      <c r="S19" s="23">
        <f t="shared" si="4"/>
        <v>4.9980000000000002</v>
      </c>
      <c r="T19" s="53"/>
      <c r="U19" s="56">
        <v>22</v>
      </c>
      <c r="V19" s="56">
        <f t="shared" si="5"/>
        <v>0</v>
      </c>
      <c r="W19" s="56">
        <f t="shared" si="6"/>
        <v>0.52360000000000007</v>
      </c>
      <c r="X19" s="43"/>
      <c r="Y19" s="43"/>
    </row>
    <row r="20" spans="1:25" x14ac:dyDescent="0.25">
      <c r="A20" s="24" t="s">
        <v>195</v>
      </c>
      <c r="B20" s="16" t="s">
        <v>154</v>
      </c>
      <c r="C20" s="28"/>
      <c r="D20" s="26"/>
      <c r="E20" s="26"/>
      <c r="F20" s="27"/>
      <c r="G20" s="25">
        <v>6.0000000000000001E-3</v>
      </c>
      <c r="H20" s="26">
        <v>5.0000000000000001E-3</v>
      </c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1.0999999999999999E-2</v>
      </c>
      <c r="Q20" s="21">
        <v>210</v>
      </c>
      <c r="R20" s="22">
        <f t="shared" si="3"/>
        <v>2.31</v>
      </c>
      <c r="S20" s="23">
        <f t="shared" si="4"/>
        <v>2.31</v>
      </c>
      <c r="T20" s="53"/>
      <c r="U20" s="56">
        <v>84.78</v>
      </c>
      <c r="V20" s="56">
        <f t="shared" si="5"/>
        <v>0</v>
      </c>
      <c r="W20" s="56">
        <f t="shared" si="6"/>
        <v>0.93257999999999996</v>
      </c>
      <c r="X20" s="43"/>
      <c r="Y20" s="43"/>
    </row>
    <row r="21" spans="1:25" x14ac:dyDescent="0.25">
      <c r="A21" s="24" t="s">
        <v>197</v>
      </c>
      <c r="B21" s="16" t="s">
        <v>154</v>
      </c>
      <c r="C21" s="28"/>
      <c r="D21" s="26"/>
      <c r="E21" s="26"/>
      <c r="F21" s="27"/>
      <c r="G21" s="25">
        <v>5.0000000000000001E-4</v>
      </c>
      <c r="H21" s="26">
        <v>1E-3</v>
      </c>
      <c r="I21" s="26">
        <v>1E-3</v>
      </c>
      <c r="J21" s="26">
        <v>1E-3</v>
      </c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3.5000000000000001E-3</v>
      </c>
      <c r="Q21" s="21">
        <v>210</v>
      </c>
      <c r="R21" s="22">
        <f t="shared" si="3"/>
        <v>0.73499999999999999</v>
      </c>
      <c r="S21" s="23">
        <f t="shared" si="4"/>
        <v>0.73499999999999999</v>
      </c>
      <c r="T21" s="53"/>
      <c r="U21" s="56">
        <v>15</v>
      </c>
      <c r="V21" s="56">
        <f t="shared" si="5"/>
        <v>0</v>
      </c>
      <c r="W21" s="56">
        <f t="shared" si="6"/>
        <v>5.2499999999999998E-2</v>
      </c>
      <c r="X21" s="43"/>
      <c r="Y21" s="43"/>
    </row>
    <row r="22" spans="1:25" x14ac:dyDescent="0.25">
      <c r="A22" s="24" t="s">
        <v>198</v>
      </c>
      <c r="B22" s="16" t="s">
        <v>154</v>
      </c>
      <c r="C22" s="28"/>
      <c r="D22" s="26"/>
      <c r="E22" s="26"/>
      <c r="F22" s="27"/>
      <c r="G22" s="25"/>
      <c r="H22" s="26">
        <v>5.3699999999999998E-2</v>
      </c>
      <c r="I22" s="26"/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5.3699999999999998E-2</v>
      </c>
      <c r="Q22" s="21">
        <v>210</v>
      </c>
      <c r="R22" s="22">
        <f t="shared" si="3"/>
        <v>11.276999999999999</v>
      </c>
      <c r="S22" s="23">
        <f t="shared" si="4"/>
        <v>11.276999999999999</v>
      </c>
      <c r="T22" s="53"/>
      <c r="U22" s="56">
        <v>264.95</v>
      </c>
      <c r="V22" s="56">
        <f t="shared" si="5"/>
        <v>0</v>
      </c>
      <c r="W22" s="56">
        <f t="shared" si="6"/>
        <v>14.227815</v>
      </c>
      <c r="X22" s="43"/>
      <c r="Y22" s="43"/>
    </row>
    <row r="23" spans="1:25" x14ac:dyDescent="0.25">
      <c r="A23" s="24" t="s">
        <v>199</v>
      </c>
      <c r="B23" s="16" t="s">
        <v>154</v>
      </c>
      <c r="C23" s="28"/>
      <c r="D23" s="26"/>
      <c r="E23" s="26"/>
      <c r="F23" s="27"/>
      <c r="G23" s="30"/>
      <c r="H23" s="26">
        <v>0.15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0.15</v>
      </c>
      <c r="Q23" s="21">
        <v>210</v>
      </c>
      <c r="R23" s="22">
        <f t="shared" si="3"/>
        <v>31.5</v>
      </c>
      <c r="S23" s="23">
        <f t="shared" si="4"/>
        <v>31.5</v>
      </c>
      <c r="T23" s="53"/>
      <c r="U23" s="56">
        <v>21</v>
      </c>
      <c r="V23" s="56">
        <f t="shared" si="5"/>
        <v>0</v>
      </c>
      <c r="W23" s="56">
        <f t="shared" si="6"/>
        <v>3.15</v>
      </c>
      <c r="X23" s="43"/>
      <c r="Y23" s="43"/>
    </row>
    <row r="24" spans="1:25" x14ac:dyDescent="0.25">
      <c r="A24" s="24" t="s">
        <v>218</v>
      </c>
      <c r="B24" s="16" t="s">
        <v>154</v>
      </c>
      <c r="C24" s="28"/>
      <c r="D24" s="26"/>
      <c r="E24" s="26"/>
      <c r="F24" s="27"/>
      <c r="G24" s="25"/>
      <c r="H24" s="26">
        <v>1.2500000000000001E-2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1.2500000000000001E-2</v>
      </c>
      <c r="Q24" s="21">
        <v>210</v>
      </c>
      <c r="R24" s="22">
        <f t="shared" si="3"/>
        <v>2.625</v>
      </c>
      <c r="S24" s="23">
        <f t="shared" si="4"/>
        <v>2.625</v>
      </c>
      <c r="T24" s="53"/>
      <c r="U24" s="56">
        <v>22</v>
      </c>
      <c r="V24" s="56">
        <f t="shared" si="5"/>
        <v>0</v>
      </c>
      <c r="W24" s="56">
        <f t="shared" si="6"/>
        <v>0.27500000000000002</v>
      </c>
      <c r="X24" s="43"/>
      <c r="Y24" s="43"/>
    </row>
    <row r="25" spans="1:25" x14ac:dyDescent="0.25">
      <c r="A25" s="24" t="s">
        <v>184</v>
      </c>
      <c r="B25" s="16" t="s">
        <v>154</v>
      </c>
      <c r="C25" s="28"/>
      <c r="D25" s="26"/>
      <c r="E25" s="26"/>
      <c r="F25" s="27"/>
      <c r="G25" s="25"/>
      <c r="H25" s="26"/>
      <c r="I25" s="26">
        <v>6.4799999999999996E-2</v>
      </c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6.4799999999999996E-2</v>
      </c>
      <c r="Q25" s="21">
        <v>210</v>
      </c>
      <c r="R25" s="22">
        <f t="shared" si="3"/>
        <v>13.607999999999999</v>
      </c>
      <c r="S25" s="23">
        <f t="shared" si="4"/>
        <v>13.607999999999999</v>
      </c>
      <c r="T25" s="53"/>
      <c r="U25" s="56">
        <v>69</v>
      </c>
      <c r="V25" s="56">
        <f t="shared" si="5"/>
        <v>0</v>
      </c>
      <c r="W25" s="56">
        <f t="shared" si="6"/>
        <v>4.4711999999999996</v>
      </c>
      <c r="X25" s="43"/>
      <c r="Y25" s="43"/>
    </row>
    <row r="26" spans="1:25" x14ac:dyDescent="0.25">
      <c r="A26" s="24" t="s">
        <v>234</v>
      </c>
      <c r="B26" s="16" t="s">
        <v>154</v>
      </c>
      <c r="C26" s="28"/>
      <c r="D26" s="26"/>
      <c r="E26" s="26"/>
      <c r="F26" s="27"/>
      <c r="G26" s="25"/>
      <c r="H26" s="26"/>
      <c r="I26" s="26"/>
      <c r="J26" s="26">
        <v>9.4600000000000004E-2</v>
      </c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9.4600000000000004E-2</v>
      </c>
      <c r="Q26" s="21">
        <v>210</v>
      </c>
      <c r="R26" s="22">
        <f t="shared" si="3"/>
        <v>19.866</v>
      </c>
      <c r="S26" s="23">
        <f t="shared" si="4"/>
        <v>19.866</v>
      </c>
      <c r="T26" s="53"/>
      <c r="U26" s="56">
        <v>335</v>
      </c>
      <c r="V26" s="56">
        <f t="shared" si="5"/>
        <v>0</v>
      </c>
      <c r="W26" s="56">
        <f t="shared" si="6"/>
        <v>31.691000000000003</v>
      </c>
      <c r="X26" s="43"/>
      <c r="Y26" s="43"/>
    </row>
    <row r="27" spans="1:25" x14ac:dyDescent="0.25">
      <c r="A27" s="24" t="s">
        <v>221</v>
      </c>
      <c r="B27" s="16" t="s">
        <v>154</v>
      </c>
      <c r="C27" s="28"/>
      <c r="D27" s="26"/>
      <c r="E27" s="26"/>
      <c r="F27" s="27"/>
      <c r="G27" s="25"/>
      <c r="H27" s="26"/>
      <c r="I27" s="26"/>
      <c r="J27" s="26"/>
      <c r="K27" s="26">
        <v>0.06</v>
      </c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0.06</v>
      </c>
      <c r="Q27" s="21">
        <v>210</v>
      </c>
      <c r="R27" s="22">
        <f t="shared" si="3"/>
        <v>12.6</v>
      </c>
      <c r="S27" s="23">
        <f t="shared" si="4"/>
        <v>12.6</v>
      </c>
      <c r="T27" s="53"/>
      <c r="U27" s="56">
        <v>40</v>
      </c>
      <c r="V27" s="56">
        <f t="shared" si="5"/>
        <v>0</v>
      </c>
      <c r="W27" s="56">
        <f t="shared" si="6"/>
        <v>2.4</v>
      </c>
      <c r="X27" s="43"/>
      <c r="Y27" s="43"/>
    </row>
    <row r="28" spans="1:25" x14ac:dyDescent="0.25">
      <c r="A28" s="24" t="s">
        <v>208</v>
      </c>
      <c r="B28" s="16" t="s">
        <v>154</v>
      </c>
      <c r="C28" s="28"/>
      <c r="D28" s="26"/>
      <c r="E28" s="26"/>
      <c r="F28" s="27"/>
      <c r="G28" s="25"/>
      <c r="H28" s="26"/>
      <c r="I28" s="26"/>
      <c r="J28" s="26"/>
      <c r="K28" s="26"/>
      <c r="L28" s="27">
        <v>0.02</v>
      </c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0.02</v>
      </c>
      <c r="Q28" s="21">
        <v>210</v>
      </c>
      <c r="R28" s="22">
        <f t="shared" si="3"/>
        <v>4.2</v>
      </c>
      <c r="S28" s="23">
        <f t="shared" si="4"/>
        <v>4.2</v>
      </c>
      <c r="T28" s="53"/>
      <c r="U28" s="56">
        <v>34.29</v>
      </c>
      <c r="V28" s="56">
        <f t="shared" si="5"/>
        <v>0</v>
      </c>
      <c r="W28" s="56">
        <f t="shared" si="6"/>
        <v>0.68579999999999997</v>
      </c>
      <c r="X28" s="43"/>
      <c r="Y28" s="43"/>
    </row>
    <row r="29" spans="1:25" x14ac:dyDescent="0.25">
      <c r="A29" s="24" t="s">
        <v>428</v>
      </c>
      <c r="B29" s="16" t="s">
        <v>154</v>
      </c>
      <c r="C29" s="28"/>
      <c r="D29" s="26"/>
      <c r="E29" s="26"/>
      <c r="F29" s="27"/>
      <c r="G29" s="25"/>
      <c r="H29" s="26"/>
      <c r="I29" s="26"/>
      <c r="J29" s="26"/>
      <c r="K29" s="26">
        <v>0.01</v>
      </c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0.01</v>
      </c>
      <c r="Q29" s="21">
        <v>210</v>
      </c>
      <c r="R29" s="22">
        <f t="shared" si="3"/>
        <v>2.1</v>
      </c>
      <c r="S29" s="23">
        <f t="shared" si="4"/>
        <v>2.1</v>
      </c>
      <c r="T29" s="53"/>
      <c r="U29" s="56">
        <v>110</v>
      </c>
      <c r="V29" s="56">
        <f t="shared" si="5"/>
        <v>0</v>
      </c>
      <c r="W29" s="56">
        <f t="shared" si="6"/>
        <v>1.1000000000000001</v>
      </c>
      <c r="X29" s="43"/>
      <c r="Y29" s="43"/>
    </row>
    <row r="30" spans="1:25" ht="16.5" x14ac:dyDescent="0.3">
      <c r="A30" s="24" t="s">
        <v>599</v>
      </c>
      <c r="B30" s="16" t="s">
        <v>154</v>
      </c>
      <c r="C30" s="28"/>
      <c r="D30" s="26"/>
      <c r="E30" s="26"/>
      <c r="F30" s="27"/>
      <c r="G30" s="25"/>
      <c r="H30" s="26"/>
      <c r="I30" s="26"/>
      <c r="J30" s="31"/>
      <c r="K30" s="231">
        <v>4.1999999999999998E-5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4.1999999999999998E-5</v>
      </c>
      <c r="Q30" s="21">
        <v>210</v>
      </c>
      <c r="R30" s="22">
        <f t="shared" si="3"/>
        <v>8.8199999999999997E-3</v>
      </c>
      <c r="S30" s="23">
        <f t="shared" si="4"/>
        <v>8.8199999999999997E-3</v>
      </c>
      <c r="T30" s="53"/>
      <c r="U30" s="56">
        <v>4380</v>
      </c>
      <c r="V30" s="56">
        <f t="shared" si="5"/>
        <v>0</v>
      </c>
      <c r="W30" s="56">
        <f t="shared" si="6"/>
        <v>0.18395999999999998</v>
      </c>
      <c r="X30" s="43"/>
      <c r="Y30" s="43"/>
    </row>
    <row r="31" spans="1:25" x14ac:dyDescent="0.25">
      <c r="A31" s="24"/>
      <c r="B31" s="16" t="s">
        <v>154</v>
      </c>
      <c r="C31" s="28"/>
      <c r="D31" s="26"/>
      <c r="E31" s="26"/>
      <c r="F31" s="27"/>
      <c r="G31" s="25"/>
      <c r="H31" s="26"/>
      <c r="I31" s="26"/>
      <c r="J31" s="26"/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0</v>
      </c>
      <c r="Q31" s="21">
        <v>210</v>
      </c>
      <c r="R31" s="22">
        <f t="shared" si="3"/>
        <v>0</v>
      </c>
      <c r="S31" s="23">
        <f t="shared" si="4"/>
        <v>0</v>
      </c>
      <c r="T31" s="53"/>
      <c r="U31" s="56"/>
      <c r="V31" s="56"/>
      <c r="W31" s="56"/>
      <c r="X31" s="43"/>
      <c r="Y31" s="43"/>
    </row>
    <row r="32" spans="1:25" x14ac:dyDescent="0.25">
      <c r="A32" s="24"/>
      <c r="B32" s="16" t="s">
        <v>154</v>
      </c>
      <c r="C32" s="28"/>
      <c r="D32" s="26"/>
      <c r="E32" s="26"/>
      <c r="F32" s="27"/>
      <c r="G32" s="25"/>
      <c r="H32" s="26"/>
      <c r="I32" s="26"/>
      <c r="J32" s="26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0</v>
      </c>
      <c r="Q32" s="21">
        <v>210</v>
      </c>
      <c r="R32" s="22">
        <f t="shared" si="3"/>
        <v>0</v>
      </c>
      <c r="S32" s="23">
        <f t="shared" si="4"/>
        <v>0</v>
      </c>
      <c r="T32" s="53"/>
      <c r="U32" s="56"/>
      <c r="V32" s="56"/>
      <c r="W32" s="56"/>
      <c r="X32" s="43"/>
      <c r="Y32" s="43"/>
    </row>
    <row r="33" spans="1:25" x14ac:dyDescent="0.25">
      <c r="A33" s="24"/>
      <c r="B33" s="16" t="s">
        <v>154</v>
      </c>
      <c r="C33" s="28"/>
      <c r="D33" s="26"/>
      <c r="E33" s="26"/>
      <c r="F33" s="27"/>
      <c r="G33" s="25"/>
      <c r="H33" s="26"/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</v>
      </c>
      <c r="Q33" s="21">
        <v>210</v>
      </c>
      <c r="R33" s="22">
        <f t="shared" si="3"/>
        <v>0</v>
      </c>
      <c r="S33" s="23">
        <f t="shared" si="4"/>
        <v>0</v>
      </c>
      <c r="T33" s="53"/>
      <c r="U33" s="56"/>
      <c r="V33" s="56"/>
      <c r="W33" s="56"/>
      <c r="X33" s="43"/>
      <c r="Y33" s="43"/>
    </row>
    <row r="34" spans="1:25" x14ac:dyDescent="0.25">
      <c r="A34" s="24"/>
      <c r="B34" s="16" t="s">
        <v>154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210</v>
      </c>
      <c r="R34" s="22">
        <f t="shared" si="3"/>
        <v>0</v>
      </c>
      <c r="S34" s="23">
        <f t="shared" si="4"/>
        <v>0</v>
      </c>
      <c r="T34" s="53"/>
      <c r="U34" s="56"/>
      <c r="V34" s="56"/>
      <c r="W34" s="56"/>
      <c r="X34" s="43"/>
      <c r="Y34" s="43"/>
    </row>
    <row r="35" spans="1:25" x14ac:dyDescent="0.25">
      <c r="A35" s="24"/>
      <c r="B35" s="16" t="s">
        <v>154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210</v>
      </c>
      <c r="R35" s="22">
        <f t="shared" si="3"/>
        <v>0</v>
      </c>
      <c r="S35" s="23">
        <f t="shared" si="4"/>
        <v>0</v>
      </c>
      <c r="T35" s="53"/>
      <c r="U35" s="56"/>
      <c r="V35" s="57">
        <f>SUM(V8:V34)</f>
        <v>32.277149999999999</v>
      </c>
      <c r="W35" s="57">
        <f>SUM(W8:W34)</f>
        <v>77.630985999999993</v>
      </c>
      <c r="X35" s="43"/>
      <c r="Y35" s="43"/>
    </row>
    <row r="36" spans="1:25" ht="15.75" thickBot="1" x14ac:dyDescent="0.3">
      <c r="A36" s="32"/>
      <c r="B36" s="48" t="s">
        <v>154</v>
      </c>
      <c r="C36" s="33"/>
      <c r="D36" s="34"/>
      <c r="E36" s="34"/>
      <c r="F36" s="35"/>
      <c r="G36" s="33"/>
      <c r="H36" s="34"/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0</v>
      </c>
      <c r="Q36" s="40">
        <v>210</v>
      </c>
      <c r="R36" s="41">
        <f t="shared" si="3"/>
        <v>0</v>
      </c>
      <c r="S36" s="42">
        <f t="shared" si="4"/>
        <v>0</v>
      </c>
      <c r="T36" s="54"/>
      <c r="U36" s="56"/>
      <c r="V36" s="56"/>
      <c r="W36" s="57">
        <f>V35+W35</f>
        <v>109.90813599999998</v>
      </c>
      <c r="X36" s="43"/>
      <c r="Y36" s="43"/>
    </row>
    <row r="37" spans="1:25" x14ac:dyDescent="0.25">
      <c r="A37" s="4"/>
      <c r="B37" s="4"/>
      <c r="C37" s="4"/>
      <c r="D37" s="4"/>
      <c r="E37" s="348"/>
      <c r="F37" s="348"/>
      <c r="G37" s="348"/>
      <c r="H37" s="348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</row>
    <row r="38" spans="1:25" x14ac:dyDescent="0.25">
      <c r="A38" s="4" t="s">
        <v>155</v>
      </c>
      <c r="B38" s="4"/>
      <c r="C38" s="4"/>
      <c r="D38" s="4"/>
      <c r="E38" s="349" t="s">
        <v>156</v>
      </c>
      <c r="F38" s="349"/>
      <c r="G38" s="349"/>
      <c r="H38" s="34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45" spans="1:25" x14ac:dyDescent="0.25">
      <c r="A45" s="71" t="s">
        <v>244</v>
      </c>
      <c r="B45" s="4"/>
      <c r="C45" s="350" t="s">
        <v>135</v>
      </c>
      <c r="D45" s="350"/>
      <c r="E45" s="350"/>
      <c r="F45" s="350"/>
      <c r="G45" s="350"/>
      <c r="H45" s="350"/>
      <c r="I45" s="350"/>
      <c r="J45" s="350"/>
      <c r="K45" s="350"/>
      <c r="L45" s="350"/>
      <c r="M45" s="347"/>
      <c r="N45" s="347"/>
      <c r="O45" s="347"/>
      <c r="P45" s="347"/>
      <c r="Q45" s="4"/>
      <c r="R45" s="4"/>
      <c r="S45" s="4"/>
      <c r="T45" s="4"/>
    </row>
    <row r="46" spans="1:25" x14ac:dyDescent="0.25">
      <c r="A46" s="4"/>
      <c r="B46" s="5"/>
      <c r="C46" s="347" t="s">
        <v>584</v>
      </c>
      <c r="D46" s="347"/>
      <c r="E46" s="347"/>
      <c r="F46" s="347"/>
      <c r="G46" s="347"/>
      <c r="H46" s="347"/>
      <c r="I46" s="347"/>
      <c r="J46" s="347"/>
      <c r="K46" s="347"/>
      <c r="L46" s="4"/>
      <c r="M46" s="347"/>
      <c r="N46" s="347"/>
      <c r="O46" s="347"/>
      <c r="P46" s="347"/>
      <c r="Q46" s="4"/>
      <c r="R46" s="4"/>
      <c r="S46" s="4"/>
      <c r="T46" s="4"/>
    </row>
    <row r="47" spans="1:25" ht="15.75" thickBot="1" x14ac:dyDescent="0.3">
      <c r="A47" s="4"/>
      <c r="B47" s="4"/>
      <c r="C47" s="351" t="s">
        <v>136</v>
      </c>
      <c r="D47" s="351"/>
      <c r="E47" s="351"/>
      <c r="F47" s="351"/>
      <c r="G47" s="351"/>
      <c r="H47" s="351"/>
      <c r="I47" s="351"/>
      <c r="J47" s="351"/>
      <c r="K47" s="4"/>
      <c r="L47" s="4"/>
      <c r="M47" s="347"/>
      <c r="N47" s="347"/>
      <c r="O47" s="347"/>
      <c r="P47" s="347"/>
      <c r="Q47" s="4"/>
      <c r="R47" s="4"/>
      <c r="S47" s="4"/>
      <c r="T47" s="4"/>
    </row>
    <row r="48" spans="1:25" ht="15" customHeight="1" x14ac:dyDescent="0.25">
      <c r="A48" s="332" t="s">
        <v>137</v>
      </c>
      <c r="B48" s="335" t="s">
        <v>138</v>
      </c>
      <c r="C48" s="338" t="s">
        <v>139</v>
      </c>
      <c r="D48" s="339"/>
      <c r="E48" s="339"/>
      <c r="F48" s="340"/>
      <c r="G48" s="338" t="s">
        <v>140</v>
      </c>
      <c r="H48" s="339"/>
      <c r="I48" s="339"/>
      <c r="J48" s="339"/>
      <c r="K48" s="339"/>
      <c r="L48" s="340"/>
      <c r="M48" s="341" t="s">
        <v>141</v>
      </c>
      <c r="N48" s="342"/>
      <c r="O48" s="343"/>
      <c r="P48" s="352" t="s">
        <v>142</v>
      </c>
      <c r="Q48" s="342"/>
      <c r="R48" s="353"/>
      <c r="S48" s="361" t="s">
        <v>143</v>
      </c>
      <c r="T48" s="364" t="s">
        <v>144</v>
      </c>
      <c r="U48" s="43"/>
      <c r="V48" s="43"/>
      <c r="W48" s="43"/>
      <c r="X48" s="43"/>
      <c r="Y48" s="43"/>
    </row>
    <row r="49" spans="1:25" ht="30" customHeight="1" x14ac:dyDescent="0.25">
      <c r="A49" s="333"/>
      <c r="B49" s="336"/>
      <c r="C49" s="367" t="s">
        <v>112</v>
      </c>
      <c r="D49" s="356" t="s">
        <v>425</v>
      </c>
      <c r="E49" s="356" t="s">
        <v>309</v>
      </c>
      <c r="F49" s="358" t="s">
        <v>170</v>
      </c>
      <c r="G49" s="369" t="s">
        <v>117</v>
      </c>
      <c r="H49" s="356" t="s">
        <v>41</v>
      </c>
      <c r="I49" s="356" t="s">
        <v>96</v>
      </c>
      <c r="J49" s="356" t="s">
        <v>113</v>
      </c>
      <c r="K49" s="356" t="s">
        <v>92</v>
      </c>
      <c r="L49" s="358" t="s">
        <v>145</v>
      </c>
      <c r="M49" s="344"/>
      <c r="N49" s="345"/>
      <c r="O49" s="346"/>
      <c r="P49" s="354"/>
      <c r="Q49" s="345"/>
      <c r="R49" s="355"/>
      <c r="S49" s="362"/>
      <c r="T49" s="365"/>
      <c r="U49" s="43"/>
      <c r="V49" s="43"/>
      <c r="W49" s="43"/>
      <c r="X49" s="43"/>
      <c r="Y49" s="43"/>
    </row>
    <row r="50" spans="1:25" ht="41.25" customHeight="1" thickBot="1" x14ac:dyDescent="0.3">
      <c r="A50" s="334"/>
      <c r="B50" s="337"/>
      <c r="C50" s="368"/>
      <c r="D50" s="357"/>
      <c r="E50" s="357"/>
      <c r="F50" s="359"/>
      <c r="G50" s="370"/>
      <c r="H50" s="357"/>
      <c r="I50" s="357"/>
      <c r="J50" s="357"/>
      <c r="K50" s="357"/>
      <c r="L50" s="359"/>
      <c r="M50" s="6" t="s">
        <v>146</v>
      </c>
      <c r="N50" s="2" t="s">
        <v>147</v>
      </c>
      <c r="O50" s="1" t="s">
        <v>148</v>
      </c>
      <c r="P50" s="7" t="s">
        <v>146</v>
      </c>
      <c r="Q50" s="2" t="s">
        <v>147</v>
      </c>
      <c r="R50" s="3" t="s">
        <v>148</v>
      </c>
      <c r="S50" s="363"/>
      <c r="T50" s="366"/>
      <c r="U50" s="44"/>
      <c r="V50" s="44"/>
      <c r="W50" s="43"/>
      <c r="X50" s="43"/>
      <c r="Y50" s="43"/>
    </row>
    <row r="51" spans="1:25" ht="15.75" thickBot="1" x14ac:dyDescent="0.3">
      <c r="A51" s="8" t="s">
        <v>149</v>
      </c>
      <c r="B51" s="9"/>
      <c r="C51" s="38" t="s">
        <v>87</v>
      </c>
      <c r="D51" s="10" t="s">
        <v>535</v>
      </c>
      <c r="E51" s="10" t="s">
        <v>150</v>
      </c>
      <c r="F51" s="37" t="s">
        <v>556</v>
      </c>
      <c r="G51" s="228" t="s">
        <v>557</v>
      </c>
      <c r="H51" s="10" t="s">
        <v>150</v>
      </c>
      <c r="I51" s="10" t="s">
        <v>158</v>
      </c>
      <c r="J51" s="10" t="s">
        <v>245</v>
      </c>
      <c r="K51" s="10" t="s">
        <v>150</v>
      </c>
      <c r="L51" s="37" t="s">
        <v>476</v>
      </c>
      <c r="M51" s="11"/>
      <c r="N51" s="12"/>
      <c r="O51" s="13"/>
      <c r="P51" s="11"/>
      <c r="Q51" s="12"/>
      <c r="R51" s="13"/>
      <c r="S51" s="14"/>
      <c r="T51" s="51"/>
      <c r="U51" s="55" t="s">
        <v>250</v>
      </c>
      <c r="V51" s="55" t="s">
        <v>32</v>
      </c>
      <c r="W51" s="55" t="s">
        <v>33</v>
      </c>
      <c r="X51" s="43"/>
      <c r="Y51" s="43"/>
    </row>
    <row r="52" spans="1:25" x14ac:dyDescent="0.25">
      <c r="A52" s="15" t="s">
        <v>209</v>
      </c>
      <c r="B52" s="16" t="s">
        <v>210</v>
      </c>
      <c r="C52" s="17">
        <v>0.02</v>
      </c>
      <c r="D52" s="18"/>
      <c r="E52" s="18"/>
      <c r="F52" s="19"/>
      <c r="G52" s="17"/>
      <c r="H52" s="18"/>
      <c r="I52" s="18"/>
      <c r="J52" s="18">
        <v>8.0000000000000002E-3</v>
      </c>
      <c r="K52" s="18"/>
      <c r="L52" s="19"/>
      <c r="M52" s="20">
        <f>C52+D52+E52+F52</f>
        <v>0.02</v>
      </c>
      <c r="N52" s="21">
        <v>270</v>
      </c>
      <c r="O52" s="22">
        <f>M52*N52</f>
        <v>5.4</v>
      </c>
      <c r="P52" s="20">
        <f>G52+H52+I52+J52+K52+L52</f>
        <v>8.0000000000000002E-3</v>
      </c>
      <c r="Q52" s="21">
        <v>190</v>
      </c>
      <c r="R52" s="22">
        <f>P52*Q52</f>
        <v>1.52</v>
      </c>
      <c r="S52" s="23">
        <f>O52+R52</f>
        <v>6.92</v>
      </c>
      <c r="T52" s="52"/>
      <c r="U52" s="56">
        <v>142.5</v>
      </c>
      <c r="V52" s="56">
        <f>M52*U52</f>
        <v>2.85</v>
      </c>
      <c r="W52" s="56">
        <f>P52*U52</f>
        <v>1.1400000000000001</v>
      </c>
      <c r="X52" s="43"/>
      <c r="Y52" s="43"/>
    </row>
    <row r="53" spans="1:25" x14ac:dyDescent="0.25">
      <c r="A53" s="24" t="s">
        <v>426</v>
      </c>
      <c r="B53" s="16" t="s">
        <v>154</v>
      </c>
      <c r="C53" s="25"/>
      <c r="D53" s="26">
        <v>4.6100000000000002E-2</v>
      </c>
      <c r="E53" s="26"/>
      <c r="F53" s="27"/>
      <c r="G53" s="25"/>
      <c r="H53" s="26"/>
      <c r="I53" s="26"/>
      <c r="J53" s="26"/>
      <c r="K53" s="26"/>
      <c r="L53" s="27"/>
      <c r="M53" s="20">
        <f t="shared" ref="M53:M81" si="7">C53+D53+E53+F53</f>
        <v>4.6100000000000002E-2</v>
      </c>
      <c r="N53" s="21">
        <v>270</v>
      </c>
      <c r="O53" s="22">
        <f t="shared" ref="O53:O81" si="8">M53*N53</f>
        <v>12.447000000000001</v>
      </c>
      <c r="P53" s="20">
        <f t="shared" ref="P53:P81" si="9">G53+H53+I53+J53+K53+L53</f>
        <v>0</v>
      </c>
      <c r="Q53" s="21">
        <v>190</v>
      </c>
      <c r="R53" s="22">
        <f t="shared" ref="R53:R81" si="10">P53*Q53</f>
        <v>0</v>
      </c>
      <c r="S53" s="23">
        <f t="shared" ref="S53:S81" si="11">O53+R53</f>
        <v>12.447000000000001</v>
      </c>
      <c r="T53" s="53"/>
      <c r="U53" s="56">
        <v>48</v>
      </c>
      <c r="V53" s="56">
        <f t="shared" ref="V53:V73" si="12">M53*U53</f>
        <v>2.2128000000000001</v>
      </c>
      <c r="W53" s="56">
        <f t="shared" ref="W53:W73" si="13">P53*U53</f>
        <v>0</v>
      </c>
      <c r="X53" s="43"/>
      <c r="Y53" s="43"/>
    </row>
    <row r="54" spans="1:25" x14ac:dyDescent="0.25">
      <c r="A54" s="24" t="s">
        <v>186</v>
      </c>
      <c r="B54" s="16" t="s">
        <v>154</v>
      </c>
      <c r="C54" s="25"/>
      <c r="D54" s="26">
        <v>8.1000000000000003E-2</v>
      </c>
      <c r="E54" s="26">
        <v>4.65E-2</v>
      </c>
      <c r="F54" s="27"/>
      <c r="G54" s="25"/>
      <c r="H54" s="26"/>
      <c r="I54" s="26"/>
      <c r="J54" s="26"/>
      <c r="K54" s="26"/>
      <c r="L54" s="27"/>
      <c r="M54" s="20">
        <f t="shared" si="7"/>
        <v>0.1275</v>
      </c>
      <c r="N54" s="21">
        <v>270</v>
      </c>
      <c r="O54" s="22">
        <f t="shared" si="8"/>
        <v>34.424999999999997</v>
      </c>
      <c r="P54" s="20">
        <f t="shared" si="9"/>
        <v>0</v>
      </c>
      <c r="Q54" s="21">
        <v>190</v>
      </c>
      <c r="R54" s="22">
        <f t="shared" si="10"/>
        <v>0</v>
      </c>
      <c r="S54" s="23">
        <f t="shared" si="11"/>
        <v>34.424999999999997</v>
      </c>
      <c r="T54" s="53"/>
      <c r="U54" s="56">
        <v>46.5</v>
      </c>
      <c r="V54" s="56">
        <f t="shared" si="12"/>
        <v>5.92875</v>
      </c>
      <c r="W54" s="56">
        <f t="shared" si="13"/>
        <v>0</v>
      </c>
      <c r="X54" s="43"/>
      <c r="Y54" s="43"/>
    </row>
    <row r="55" spans="1:25" x14ac:dyDescent="0.25">
      <c r="A55" s="24" t="s">
        <v>187</v>
      </c>
      <c r="B55" s="16" t="s">
        <v>154</v>
      </c>
      <c r="C55" s="25"/>
      <c r="D55" s="26">
        <v>5.0000000000000001E-3</v>
      </c>
      <c r="E55" s="26">
        <v>1.35E-2</v>
      </c>
      <c r="F55" s="27"/>
      <c r="G55" s="25"/>
      <c r="H55" s="26"/>
      <c r="I55" s="26"/>
      <c r="J55" s="26"/>
      <c r="K55" s="26"/>
      <c r="L55" s="27"/>
      <c r="M55" s="20">
        <f t="shared" si="7"/>
        <v>1.8499999999999999E-2</v>
      </c>
      <c r="N55" s="21">
        <v>270</v>
      </c>
      <c r="O55" s="22">
        <f t="shared" si="8"/>
        <v>4.9950000000000001</v>
      </c>
      <c r="P55" s="20">
        <f t="shared" si="9"/>
        <v>0</v>
      </c>
      <c r="Q55" s="21">
        <v>190</v>
      </c>
      <c r="R55" s="22">
        <f t="shared" si="10"/>
        <v>0</v>
      </c>
      <c r="S55" s="23">
        <f t="shared" si="11"/>
        <v>4.9950000000000001</v>
      </c>
      <c r="T55" s="53"/>
      <c r="U55" s="56">
        <v>45</v>
      </c>
      <c r="V55" s="56">
        <f t="shared" si="12"/>
        <v>0.83249999999999991</v>
      </c>
      <c r="W55" s="56">
        <f t="shared" si="13"/>
        <v>0</v>
      </c>
      <c r="X55" s="43"/>
      <c r="Y55" s="43"/>
    </row>
    <row r="56" spans="1:25" x14ac:dyDescent="0.25">
      <c r="A56" s="24" t="s">
        <v>188</v>
      </c>
      <c r="B56" s="16" t="s">
        <v>154</v>
      </c>
      <c r="C56" s="25"/>
      <c r="D56" s="26">
        <v>8.0000000000000002E-3</v>
      </c>
      <c r="E56" s="26"/>
      <c r="F56" s="27"/>
      <c r="G56" s="25"/>
      <c r="H56" s="26"/>
      <c r="I56" s="26">
        <v>6.7000000000000002E-3</v>
      </c>
      <c r="J56" s="26">
        <v>7.4000000000000003E-3</v>
      </c>
      <c r="K56" s="26"/>
      <c r="L56" s="27"/>
      <c r="M56" s="20">
        <f t="shared" si="7"/>
        <v>8.0000000000000002E-3</v>
      </c>
      <c r="N56" s="21">
        <v>270</v>
      </c>
      <c r="O56" s="22">
        <f t="shared" si="8"/>
        <v>2.16</v>
      </c>
      <c r="P56" s="20">
        <f t="shared" si="9"/>
        <v>1.4100000000000001E-2</v>
      </c>
      <c r="Q56" s="21">
        <v>190</v>
      </c>
      <c r="R56" s="22">
        <f t="shared" si="10"/>
        <v>2.6790000000000003</v>
      </c>
      <c r="S56" s="23">
        <f t="shared" si="11"/>
        <v>4.8390000000000004</v>
      </c>
      <c r="T56" s="53"/>
      <c r="U56" s="56">
        <v>550</v>
      </c>
      <c r="V56" s="56">
        <f t="shared" si="12"/>
        <v>4.4000000000000004</v>
      </c>
      <c r="W56" s="56">
        <f t="shared" si="13"/>
        <v>7.7550000000000008</v>
      </c>
      <c r="X56" s="43"/>
      <c r="Y56" s="43"/>
    </row>
    <row r="57" spans="1:25" x14ac:dyDescent="0.25">
      <c r="A57" s="24" t="s">
        <v>223</v>
      </c>
      <c r="B57" s="16" t="s">
        <v>154</v>
      </c>
      <c r="C57" s="25"/>
      <c r="D57" s="26"/>
      <c r="E57" s="26">
        <v>1E-3</v>
      </c>
      <c r="F57" s="27"/>
      <c r="G57" s="25"/>
      <c r="H57" s="26"/>
      <c r="I57" s="26"/>
      <c r="J57" s="26"/>
      <c r="K57" s="26"/>
      <c r="L57" s="27"/>
      <c r="M57" s="20">
        <f t="shared" si="7"/>
        <v>1E-3</v>
      </c>
      <c r="N57" s="21">
        <v>270</v>
      </c>
      <c r="O57" s="22">
        <f t="shared" si="8"/>
        <v>0.27</v>
      </c>
      <c r="P57" s="20">
        <f t="shared" si="9"/>
        <v>0</v>
      </c>
      <c r="Q57" s="21">
        <v>190</v>
      </c>
      <c r="R57" s="22">
        <f t="shared" si="10"/>
        <v>0</v>
      </c>
      <c r="S57" s="23">
        <f t="shared" si="11"/>
        <v>0.27</v>
      </c>
      <c r="T57" s="53"/>
      <c r="U57" s="56">
        <v>230</v>
      </c>
      <c r="V57" s="56">
        <f t="shared" si="12"/>
        <v>0.23</v>
      </c>
      <c r="W57" s="56">
        <f t="shared" si="13"/>
        <v>0</v>
      </c>
      <c r="X57" s="43"/>
      <c r="Y57" s="43"/>
    </row>
    <row r="58" spans="1:25" x14ac:dyDescent="0.25">
      <c r="A58" s="24" t="s">
        <v>190</v>
      </c>
      <c r="B58" s="16" t="s">
        <v>154</v>
      </c>
      <c r="C58" s="28"/>
      <c r="D58" s="29"/>
      <c r="E58" s="26"/>
      <c r="F58" s="27">
        <v>0.06</v>
      </c>
      <c r="G58" s="25"/>
      <c r="H58" s="26"/>
      <c r="I58" s="26"/>
      <c r="J58" s="26"/>
      <c r="K58" s="26"/>
      <c r="L58" s="27"/>
      <c r="M58" s="20">
        <f t="shared" si="7"/>
        <v>0.06</v>
      </c>
      <c r="N58" s="21">
        <v>270</v>
      </c>
      <c r="O58" s="22">
        <f t="shared" si="8"/>
        <v>16.2</v>
      </c>
      <c r="P58" s="20">
        <f t="shared" si="9"/>
        <v>0</v>
      </c>
      <c r="Q58" s="21">
        <v>190</v>
      </c>
      <c r="R58" s="22">
        <f t="shared" si="10"/>
        <v>0</v>
      </c>
      <c r="S58" s="23">
        <f t="shared" si="11"/>
        <v>16.2</v>
      </c>
      <c r="T58" s="53"/>
      <c r="U58" s="56">
        <v>64.88</v>
      </c>
      <c r="V58" s="56">
        <f t="shared" si="12"/>
        <v>3.8927999999999994</v>
      </c>
      <c r="W58" s="56">
        <f t="shared" si="13"/>
        <v>0</v>
      </c>
      <c r="X58" s="43"/>
      <c r="Y58" s="43"/>
    </row>
    <row r="59" spans="1:25" x14ac:dyDescent="0.25">
      <c r="A59" s="24" t="s">
        <v>214</v>
      </c>
      <c r="B59" s="16" t="s">
        <v>154</v>
      </c>
      <c r="C59" s="28"/>
      <c r="D59" s="29"/>
      <c r="E59" s="26"/>
      <c r="F59" s="27">
        <v>0.1</v>
      </c>
      <c r="G59" s="25"/>
      <c r="H59" s="26"/>
      <c r="I59" s="26"/>
      <c r="J59" s="26"/>
      <c r="K59" s="26"/>
      <c r="L59" s="27"/>
      <c r="M59" s="20">
        <f t="shared" si="7"/>
        <v>0.1</v>
      </c>
      <c r="N59" s="21">
        <v>270</v>
      </c>
      <c r="O59" s="22">
        <f t="shared" si="8"/>
        <v>27</v>
      </c>
      <c r="P59" s="20">
        <f t="shared" si="9"/>
        <v>0</v>
      </c>
      <c r="Q59" s="21">
        <v>190</v>
      </c>
      <c r="R59" s="22">
        <f t="shared" si="10"/>
        <v>0</v>
      </c>
      <c r="S59" s="23">
        <f t="shared" si="11"/>
        <v>27</v>
      </c>
      <c r="T59" s="53"/>
      <c r="U59" s="56">
        <v>85</v>
      </c>
      <c r="V59" s="56">
        <f t="shared" si="12"/>
        <v>8.5</v>
      </c>
      <c r="W59" s="56">
        <f t="shared" si="13"/>
        <v>0</v>
      </c>
      <c r="X59" s="43"/>
      <c r="Y59" s="43"/>
    </row>
    <row r="60" spans="1:25" x14ac:dyDescent="0.25">
      <c r="A60" s="24" t="s">
        <v>203</v>
      </c>
      <c r="B60" s="16" t="s">
        <v>154</v>
      </c>
      <c r="C60" s="28"/>
      <c r="D60" s="29"/>
      <c r="E60" s="26"/>
      <c r="F60" s="27"/>
      <c r="G60" s="25"/>
      <c r="H60" s="26"/>
      <c r="I60" s="26"/>
      <c r="J60" s="26">
        <v>1.06E-2</v>
      </c>
      <c r="K60" s="26"/>
      <c r="L60" s="27"/>
      <c r="M60" s="20">
        <f t="shared" si="7"/>
        <v>0</v>
      </c>
      <c r="N60" s="21">
        <v>270</v>
      </c>
      <c r="O60" s="22">
        <f t="shared" si="8"/>
        <v>0</v>
      </c>
      <c r="P60" s="20">
        <f t="shared" si="9"/>
        <v>1.06E-2</v>
      </c>
      <c r="Q60" s="21">
        <v>190</v>
      </c>
      <c r="R60" s="22">
        <f t="shared" si="10"/>
        <v>2.0139999999999998</v>
      </c>
      <c r="S60" s="23">
        <f t="shared" si="11"/>
        <v>2.0139999999999998</v>
      </c>
      <c r="T60" s="53"/>
      <c r="U60" s="56">
        <v>57.75</v>
      </c>
      <c r="V60" s="56">
        <f t="shared" si="12"/>
        <v>0</v>
      </c>
      <c r="W60" s="56">
        <f t="shared" si="13"/>
        <v>0.61214999999999997</v>
      </c>
      <c r="X60" s="43"/>
      <c r="Y60" s="43"/>
    </row>
    <row r="61" spans="1:25" x14ac:dyDescent="0.25">
      <c r="A61" s="24" t="s">
        <v>194</v>
      </c>
      <c r="B61" s="16" t="s">
        <v>154</v>
      </c>
      <c r="C61" s="28"/>
      <c r="D61" s="26"/>
      <c r="E61" s="26"/>
      <c r="F61" s="27"/>
      <c r="G61" s="25">
        <v>1.6400000000000001E-2</v>
      </c>
      <c r="H61" s="26">
        <v>0.01</v>
      </c>
      <c r="I61" s="26"/>
      <c r="J61" s="26"/>
      <c r="K61" s="26"/>
      <c r="L61" s="27"/>
      <c r="M61" s="20">
        <f t="shared" si="7"/>
        <v>0</v>
      </c>
      <c r="N61" s="21">
        <v>270</v>
      </c>
      <c r="O61" s="22">
        <f t="shared" si="8"/>
        <v>0</v>
      </c>
      <c r="P61" s="20">
        <f t="shared" si="9"/>
        <v>2.64E-2</v>
      </c>
      <c r="Q61" s="21">
        <v>190</v>
      </c>
      <c r="R61" s="22">
        <f t="shared" si="10"/>
        <v>5.016</v>
      </c>
      <c r="S61" s="23">
        <f t="shared" si="11"/>
        <v>5.016</v>
      </c>
      <c r="T61" s="53"/>
      <c r="U61" s="56">
        <v>23</v>
      </c>
      <c r="V61" s="56">
        <f t="shared" si="12"/>
        <v>0</v>
      </c>
      <c r="W61" s="56">
        <f t="shared" si="13"/>
        <v>0.60719999999999996</v>
      </c>
      <c r="X61" s="43"/>
      <c r="Y61" s="43"/>
    </row>
    <row r="62" spans="1:25" x14ac:dyDescent="0.25">
      <c r="A62" s="24" t="s">
        <v>242</v>
      </c>
      <c r="B62" s="16" t="s">
        <v>154</v>
      </c>
      <c r="C62" s="28"/>
      <c r="D62" s="26"/>
      <c r="E62" s="26"/>
      <c r="F62" s="27"/>
      <c r="G62" s="25">
        <v>2.4E-2</v>
      </c>
      <c r="H62" s="26"/>
      <c r="I62" s="26"/>
      <c r="J62" s="26"/>
      <c r="K62" s="26"/>
      <c r="L62" s="27"/>
      <c r="M62" s="20">
        <f t="shared" si="7"/>
        <v>0</v>
      </c>
      <c r="N62" s="21">
        <v>270</v>
      </c>
      <c r="O62" s="22">
        <f t="shared" si="8"/>
        <v>0</v>
      </c>
      <c r="P62" s="20">
        <f t="shared" si="9"/>
        <v>2.4E-2</v>
      </c>
      <c r="Q62" s="21">
        <v>190</v>
      </c>
      <c r="R62" s="22">
        <f t="shared" si="10"/>
        <v>4.5600000000000005</v>
      </c>
      <c r="S62" s="23">
        <f t="shared" si="11"/>
        <v>4.5600000000000005</v>
      </c>
      <c r="T62" s="53"/>
      <c r="U62" s="56">
        <v>175</v>
      </c>
      <c r="V62" s="56">
        <f t="shared" si="12"/>
        <v>0</v>
      </c>
      <c r="W62" s="56">
        <f t="shared" si="13"/>
        <v>4.2</v>
      </c>
      <c r="X62" s="43"/>
      <c r="Y62" s="43"/>
    </row>
    <row r="63" spans="1:25" x14ac:dyDescent="0.25">
      <c r="A63" s="24" t="s">
        <v>243</v>
      </c>
      <c r="B63" s="16" t="s">
        <v>154</v>
      </c>
      <c r="C63" s="28"/>
      <c r="D63" s="26"/>
      <c r="E63" s="26"/>
      <c r="F63" s="27"/>
      <c r="G63" s="25">
        <v>2.93E-2</v>
      </c>
      <c r="H63" s="26"/>
      <c r="I63" s="26"/>
      <c r="J63" s="26"/>
      <c r="K63" s="26"/>
      <c r="L63" s="27"/>
      <c r="M63" s="20">
        <f t="shared" si="7"/>
        <v>0</v>
      </c>
      <c r="N63" s="21">
        <v>270</v>
      </c>
      <c r="O63" s="22">
        <f t="shared" si="8"/>
        <v>0</v>
      </c>
      <c r="P63" s="20">
        <f t="shared" si="9"/>
        <v>2.93E-2</v>
      </c>
      <c r="Q63" s="21">
        <v>190</v>
      </c>
      <c r="R63" s="22">
        <f t="shared" si="10"/>
        <v>5.5670000000000002</v>
      </c>
      <c r="S63" s="23">
        <f t="shared" si="11"/>
        <v>5.5670000000000002</v>
      </c>
      <c r="T63" s="53"/>
      <c r="U63" s="56">
        <v>175</v>
      </c>
      <c r="V63" s="56">
        <f t="shared" si="12"/>
        <v>0</v>
      </c>
      <c r="W63" s="56">
        <f t="shared" si="13"/>
        <v>5.1274999999999995</v>
      </c>
      <c r="X63" s="43"/>
      <c r="Y63" s="43"/>
    </row>
    <row r="64" spans="1:25" x14ac:dyDescent="0.25">
      <c r="A64" s="24" t="s">
        <v>193</v>
      </c>
      <c r="B64" s="16" t="s">
        <v>154</v>
      </c>
      <c r="C64" s="28"/>
      <c r="D64" s="26"/>
      <c r="E64" s="26"/>
      <c r="F64" s="27"/>
      <c r="G64" s="25">
        <v>1.95E-2</v>
      </c>
      <c r="H64" s="26"/>
      <c r="I64" s="26"/>
      <c r="J64" s="26"/>
      <c r="K64" s="26"/>
      <c r="L64" s="27"/>
      <c r="M64" s="20">
        <f t="shared" si="7"/>
        <v>0</v>
      </c>
      <c r="N64" s="21">
        <v>270</v>
      </c>
      <c r="O64" s="22">
        <f t="shared" si="8"/>
        <v>0</v>
      </c>
      <c r="P64" s="20">
        <f t="shared" si="9"/>
        <v>1.95E-2</v>
      </c>
      <c r="Q64" s="21">
        <v>190</v>
      </c>
      <c r="R64" s="22">
        <f t="shared" si="10"/>
        <v>3.7050000000000001</v>
      </c>
      <c r="S64" s="23">
        <f t="shared" si="11"/>
        <v>3.7050000000000001</v>
      </c>
      <c r="T64" s="53"/>
      <c r="U64" s="56">
        <v>23</v>
      </c>
      <c r="V64" s="56">
        <f t="shared" si="12"/>
        <v>0</v>
      </c>
      <c r="W64" s="56">
        <f t="shared" si="13"/>
        <v>0.44850000000000001</v>
      </c>
      <c r="X64" s="43"/>
      <c r="Y64" s="43"/>
    </row>
    <row r="65" spans="1:25" x14ac:dyDescent="0.25">
      <c r="A65" s="24" t="s">
        <v>195</v>
      </c>
      <c r="B65" s="16" t="s">
        <v>154</v>
      </c>
      <c r="C65" s="28"/>
      <c r="D65" s="26"/>
      <c r="E65" s="26"/>
      <c r="F65" s="27"/>
      <c r="G65" s="25">
        <v>4.8999999999999998E-3</v>
      </c>
      <c r="H65" s="26">
        <v>4.0000000000000001E-3</v>
      </c>
      <c r="I65" s="26"/>
      <c r="J65" s="26"/>
      <c r="K65" s="26"/>
      <c r="L65" s="27"/>
      <c r="M65" s="20">
        <f t="shared" si="7"/>
        <v>0</v>
      </c>
      <c r="N65" s="21">
        <v>270</v>
      </c>
      <c r="O65" s="22">
        <f t="shared" si="8"/>
        <v>0</v>
      </c>
      <c r="P65" s="20">
        <f t="shared" si="9"/>
        <v>8.8999999999999999E-3</v>
      </c>
      <c r="Q65" s="21">
        <v>190</v>
      </c>
      <c r="R65" s="22">
        <f t="shared" si="10"/>
        <v>1.6910000000000001</v>
      </c>
      <c r="S65" s="23">
        <f t="shared" si="11"/>
        <v>1.6910000000000001</v>
      </c>
      <c r="T65" s="53"/>
      <c r="U65" s="56">
        <v>84.78</v>
      </c>
      <c r="V65" s="56">
        <f t="shared" si="12"/>
        <v>0</v>
      </c>
      <c r="W65" s="56">
        <f t="shared" si="13"/>
        <v>0.75454200000000005</v>
      </c>
      <c r="X65" s="43"/>
      <c r="Y65" s="43"/>
    </row>
    <row r="66" spans="1:25" x14ac:dyDescent="0.25">
      <c r="A66" s="24" t="s">
        <v>197</v>
      </c>
      <c r="B66" s="16" t="s">
        <v>154</v>
      </c>
      <c r="C66" s="28"/>
      <c r="D66" s="26"/>
      <c r="E66" s="26"/>
      <c r="F66" s="27"/>
      <c r="G66" s="25">
        <v>2.9999999999999997E-4</v>
      </c>
      <c r="H66" s="26">
        <v>1E-3</v>
      </c>
      <c r="I66" s="26">
        <v>6.9999999999999999E-4</v>
      </c>
      <c r="J66" s="26">
        <v>1E-3</v>
      </c>
      <c r="K66" s="26"/>
      <c r="L66" s="27"/>
      <c r="M66" s="20">
        <f t="shared" si="7"/>
        <v>0</v>
      </c>
      <c r="N66" s="21">
        <v>270</v>
      </c>
      <c r="O66" s="22">
        <f t="shared" si="8"/>
        <v>0</v>
      </c>
      <c r="P66" s="20">
        <f t="shared" si="9"/>
        <v>3.0000000000000001E-3</v>
      </c>
      <c r="Q66" s="21">
        <v>190</v>
      </c>
      <c r="R66" s="22">
        <f t="shared" si="10"/>
        <v>0.57000000000000006</v>
      </c>
      <c r="S66" s="23">
        <f t="shared" si="11"/>
        <v>0.57000000000000006</v>
      </c>
      <c r="T66" s="53"/>
      <c r="U66" s="56">
        <v>15</v>
      </c>
      <c r="V66" s="56">
        <f t="shared" si="12"/>
        <v>0</v>
      </c>
      <c r="W66" s="56">
        <f t="shared" si="13"/>
        <v>4.4999999999999998E-2</v>
      </c>
      <c r="X66" s="43"/>
      <c r="Y66" s="43"/>
    </row>
    <row r="67" spans="1:25" x14ac:dyDescent="0.25">
      <c r="A67" s="24" t="s">
        <v>198</v>
      </c>
      <c r="B67" s="16" t="s">
        <v>154</v>
      </c>
      <c r="C67" s="28"/>
      <c r="D67" s="26"/>
      <c r="E67" s="26"/>
      <c r="F67" s="27"/>
      <c r="G67" s="25"/>
      <c r="H67" s="26">
        <v>4.2000000000000003E-2</v>
      </c>
      <c r="I67" s="26"/>
      <c r="J67" s="26"/>
      <c r="K67" s="26"/>
      <c r="L67" s="27"/>
      <c r="M67" s="20">
        <f t="shared" si="7"/>
        <v>0</v>
      </c>
      <c r="N67" s="21">
        <v>270</v>
      </c>
      <c r="O67" s="22">
        <f t="shared" si="8"/>
        <v>0</v>
      </c>
      <c r="P67" s="20">
        <f t="shared" si="9"/>
        <v>4.2000000000000003E-2</v>
      </c>
      <c r="Q67" s="21">
        <v>190</v>
      </c>
      <c r="R67" s="22">
        <f t="shared" si="10"/>
        <v>7.98</v>
      </c>
      <c r="S67" s="23">
        <f t="shared" si="11"/>
        <v>7.98</v>
      </c>
      <c r="T67" s="53"/>
      <c r="U67" s="56">
        <v>290</v>
      </c>
      <c r="V67" s="56">
        <f t="shared" si="12"/>
        <v>0</v>
      </c>
      <c r="W67" s="56">
        <f t="shared" si="13"/>
        <v>12.180000000000001</v>
      </c>
      <c r="X67" s="43"/>
      <c r="Y67" s="43"/>
    </row>
    <row r="68" spans="1:25" x14ac:dyDescent="0.25">
      <c r="A68" s="24" t="s">
        <v>199</v>
      </c>
      <c r="B68" s="16" t="s">
        <v>154</v>
      </c>
      <c r="C68" s="28"/>
      <c r="D68" s="26"/>
      <c r="E68" s="26"/>
      <c r="F68" s="27"/>
      <c r="G68" s="30"/>
      <c r="H68" s="26">
        <v>0.12</v>
      </c>
      <c r="I68" s="26"/>
      <c r="J68" s="26"/>
      <c r="K68" s="26"/>
      <c r="L68" s="27"/>
      <c r="M68" s="20">
        <f t="shared" si="7"/>
        <v>0</v>
      </c>
      <c r="N68" s="21">
        <v>270</v>
      </c>
      <c r="O68" s="22">
        <f t="shared" si="8"/>
        <v>0</v>
      </c>
      <c r="P68" s="20">
        <f t="shared" si="9"/>
        <v>0.12</v>
      </c>
      <c r="Q68" s="21">
        <v>190</v>
      </c>
      <c r="R68" s="22">
        <f t="shared" si="10"/>
        <v>22.8</v>
      </c>
      <c r="S68" s="23">
        <f t="shared" si="11"/>
        <v>22.8</v>
      </c>
      <c r="T68" s="53"/>
      <c r="U68" s="56">
        <v>21</v>
      </c>
      <c r="V68" s="56">
        <f t="shared" si="12"/>
        <v>0</v>
      </c>
      <c r="W68" s="56">
        <f t="shared" si="13"/>
        <v>2.52</v>
      </c>
      <c r="X68" s="43"/>
      <c r="Y68" s="43"/>
    </row>
    <row r="69" spans="1:25" x14ac:dyDescent="0.25">
      <c r="A69" s="24" t="s">
        <v>218</v>
      </c>
      <c r="B69" s="16" t="s">
        <v>154</v>
      </c>
      <c r="C69" s="28"/>
      <c r="D69" s="26"/>
      <c r="E69" s="26"/>
      <c r="F69" s="27"/>
      <c r="G69" s="25"/>
      <c r="H69" s="26">
        <v>0.01</v>
      </c>
      <c r="I69" s="26"/>
      <c r="J69" s="26"/>
      <c r="K69" s="26"/>
      <c r="L69" s="27"/>
      <c r="M69" s="20">
        <f t="shared" si="7"/>
        <v>0</v>
      </c>
      <c r="N69" s="21">
        <v>270</v>
      </c>
      <c r="O69" s="22">
        <f t="shared" si="8"/>
        <v>0</v>
      </c>
      <c r="P69" s="20">
        <f t="shared" si="9"/>
        <v>0.01</v>
      </c>
      <c r="Q69" s="21">
        <v>190</v>
      </c>
      <c r="R69" s="22">
        <f t="shared" si="10"/>
        <v>1.9000000000000001</v>
      </c>
      <c r="S69" s="23">
        <f t="shared" si="11"/>
        <v>1.9000000000000001</v>
      </c>
      <c r="T69" s="53"/>
      <c r="U69" s="56">
        <v>23</v>
      </c>
      <c r="V69" s="56">
        <f t="shared" si="12"/>
        <v>0</v>
      </c>
      <c r="W69" s="56">
        <f t="shared" si="13"/>
        <v>0.23</v>
      </c>
      <c r="X69" s="43"/>
      <c r="Y69" s="43"/>
    </row>
    <row r="70" spans="1:25" x14ac:dyDescent="0.25">
      <c r="A70" s="24" t="s">
        <v>184</v>
      </c>
      <c r="B70" s="16" t="s">
        <v>154</v>
      </c>
      <c r="C70" s="28"/>
      <c r="D70" s="26"/>
      <c r="E70" s="26"/>
      <c r="F70" s="27"/>
      <c r="G70" s="25"/>
      <c r="H70" s="26"/>
      <c r="I70" s="26">
        <v>5.3999999999999999E-2</v>
      </c>
      <c r="J70" s="26"/>
      <c r="K70" s="26"/>
      <c r="L70" s="27"/>
      <c r="M70" s="20">
        <f t="shared" si="7"/>
        <v>0</v>
      </c>
      <c r="N70" s="21">
        <v>270</v>
      </c>
      <c r="O70" s="22">
        <f t="shared" si="8"/>
        <v>0</v>
      </c>
      <c r="P70" s="20">
        <f t="shared" si="9"/>
        <v>5.3999999999999999E-2</v>
      </c>
      <c r="Q70" s="21">
        <v>190</v>
      </c>
      <c r="R70" s="22">
        <f t="shared" si="10"/>
        <v>10.26</v>
      </c>
      <c r="S70" s="23">
        <f t="shared" si="11"/>
        <v>10.26</v>
      </c>
      <c r="T70" s="53"/>
      <c r="U70" s="56">
        <v>69</v>
      </c>
      <c r="V70" s="56">
        <f t="shared" si="12"/>
        <v>0</v>
      </c>
      <c r="W70" s="56">
        <f t="shared" si="13"/>
        <v>3.726</v>
      </c>
      <c r="X70" s="43"/>
      <c r="Y70" s="43"/>
    </row>
    <row r="71" spans="1:25" x14ac:dyDescent="0.25">
      <c r="A71" s="24" t="s">
        <v>234</v>
      </c>
      <c r="B71" s="16" t="s">
        <v>154</v>
      </c>
      <c r="C71" s="28"/>
      <c r="D71" s="26"/>
      <c r="E71" s="26"/>
      <c r="F71" s="27"/>
      <c r="G71" s="25"/>
      <c r="H71" s="26"/>
      <c r="I71" s="26"/>
      <c r="J71" s="26">
        <v>7.5700000000000003E-2</v>
      </c>
      <c r="K71" s="26"/>
      <c r="L71" s="27"/>
      <c r="M71" s="20">
        <f t="shared" si="7"/>
        <v>0</v>
      </c>
      <c r="N71" s="21">
        <v>270</v>
      </c>
      <c r="O71" s="22">
        <f t="shared" si="8"/>
        <v>0</v>
      </c>
      <c r="P71" s="20">
        <f t="shared" si="9"/>
        <v>7.5700000000000003E-2</v>
      </c>
      <c r="Q71" s="21">
        <v>190</v>
      </c>
      <c r="R71" s="22">
        <f t="shared" si="10"/>
        <v>14.383000000000001</v>
      </c>
      <c r="S71" s="23">
        <f t="shared" si="11"/>
        <v>14.383000000000001</v>
      </c>
      <c r="T71" s="53"/>
      <c r="U71" s="56">
        <v>365</v>
      </c>
      <c r="V71" s="56">
        <f t="shared" si="12"/>
        <v>0</v>
      </c>
      <c r="W71" s="56">
        <f t="shared" si="13"/>
        <v>27.630500000000001</v>
      </c>
      <c r="X71" s="43"/>
      <c r="Y71" s="43"/>
    </row>
    <row r="72" spans="1:25" x14ac:dyDescent="0.25">
      <c r="A72" s="24" t="s">
        <v>221</v>
      </c>
      <c r="B72" s="16" t="s">
        <v>154</v>
      </c>
      <c r="C72" s="28"/>
      <c r="D72" s="26"/>
      <c r="E72" s="26"/>
      <c r="F72" s="27"/>
      <c r="G72" s="25"/>
      <c r="H72" s="26"/>
      <c r="I72" s="26"/>
      <c r="J72" s="26"/>
      <c r="K72" s="26">
        <v>0.2</v>
      </c>
      <c r="L72" s="27"/>
      <c r="M72" s="20">
        <f t="shared" si="7"/>
        <v>0</v>
      </c>
      <c r="N72" s="21">
        <v>270</v>
      </c>
      <c r="O72" s="22">
        <f t="shared" si="8"/>
        <v>0</v>
      </c>
      <c r="P72" s="20">
        <f t="shared" si="9"/>
        <v>0.2</v>
      </c>
      <c r="Q72" s="21">
        <v>190</v>
      </c>
      <c r="R72" s="22">
        <f t="shared" si="10"/>
        <v>38</v>
      </c>
      <c r="S72" s="23">
        <f t="shared" si="11"/>
        <v>38</v>
      </c>
      <c r="T72" s="53"/>
      <c r="U72" s="56">
        <v>40</v>
      </c>
      <c r="V72" s="56">
        <f t="shared" si="12"/>
        <v>0</v>
      </c>
      <c r="W72" s="56">
        <f t="shared" si="13"/>
        <v>8</v>
      </c>
      <c r="X72" s="43"/>
      <c r="Y72" s="43"/>
    </row>
    <row r="73" spans="1:25" x14ac:dyDescent="0.25">
      <c r="A73" s="24" t="s">
        <v>208</v>
      </c>
      <c r="B73" s="16" t="s">
        <v>154</v>
      </c>
      <c r="C73" s="28"/>
      <c r="D73" s="26"/>
      <c r="E73" s="26"/>
      <c r="F73" s="27"/>
      <c r="G73" s="25"/>
      <c r="H73" s="26"/>
      <c r="I73" s="26"/>
      <c r="J73" s="26"/>
      <c r="K73" s="26"/>
      <c r="L73" s="27">
        <v>9.6000000000000002E-2</v>
      </c>
      <c r="M73" s="20">
        <f t="shared" si="7"/>
        <v>0</v>
      </c>
      <c r="N73" s="21">
        <v>270</v>
      </c>
      <c r="O73" s="22">
        <f t="shared" si="8"/>
        <v>0</v>
      </c>
      <c r="P73" s="20">
        <f t="shared" si="9"/>
        <v>9.6000000000000002E-2</v>
      </c>
      <c r="Q73" s="21">
        <v>190</v>
      </c>
      <c r="R73" s="22">
        <f t="shared" si="10"/>
        <v>18.240000000000002</v>
      </c>
      <c r="S73" s="23">
        <f t="shared" si="11"/>
        <v>18.240000000000002</v>
      </c>
      <c r="T73" s="53"/>
      <c r="U73" s="56">
        <v>34.29</v>
      </c>
      <c r="V73" s="56">
        <f t="shared" si="12"/>
        <v>0</v>
      </c>
      <c r="W73" s="56">
        <f t="shared" si="13"/>
        <v>3.2918400000000001</v>
      </c>
      <c r="X73" s="43"/>
      <c r="Y73" s="43"/>
    </row>
    <row r="74" spans="1:25" x14ac:dyDescent="0.25">
      <c r="A74" s="24"/>
      <c r="B74" s="16" t="s">
        <v>154</v>
      </c>
      <c r="C74" s="28"/>
      <c r="D74" s="26"/>
      <c r="E74" s="26"/>
      <c r="F74" s="27"/>
      <c r="G74" s="25"/>
      <c r="H74" s="26"/>
      <c r="I74" s="26"/>
      <c r="J74" s="26"/>
      <c r="K74" s="26"/>
      <c r="L74" s="27"/>
      <c r="M74" s="20">
        <f t="shared" si="7"/>
        <v>0</v>
      </c>
      <c r="N74" s="21">
        <v>270</v>
      </c>
      <c r="O74" s="22">
        <f t="shared" si="8"/>
        <v>0</v>
      </c>
      <c r="P74" s="20">
        <f t="shared" si="9"/>
        <v>0</v>
      </c>
      <c r="Q74" s="21">
        <v>190</v>
      </c>
      <c r="R74" s="22">
        <f t="shared" si="10"/>
        <v>0</v>
      </c>
      <c r="S74" s="23">
        <f t="shared" si="11"/>
        <v>0</v>
      </c>
      <c r="T74" s="53"/>
      <c r="U74" s="56"/>
      <c r="V74" s="57"/>
      <c r="W74" s="57"/>
      <c r="X74" s="43"/>
      <c r="Y74" s="43"/>
    </row>
    <row r="75" spans="1:25" x14ac:dyDescent="0.25">
      <c r="A75" s="24"/>
      <c r="B75" s="16" t="s">
        <v>154</v>
      </c>
      <c r="C75" s="28"/>
      <c r="D75" s="26"/>
      <c r="E75" s="26"/>
      <c r="F75" s="27"/>
      <c r="G75" s="25"/>
      <c r="H75" s="26"/>
      <c r="I75" s="26"/>
      <c r="J75" s="31"/>
      <c r="K75" s="26"/>
      <c r="L75" s="27"/>
      <c r="M75" s="20">
        <f t="shared" si="7"/>
        <v>0</v>
      </c>
      <c r="N75" s="21">
        <v>270</v>
      </c>
      <c r="O75" s="22">
        <f t="shared" si="8"/>
        <v>0</v>
      </c>
      <c r="P75" s="20">
        <f t="shared" si="9"/>
        <v>0</v>
      </c>
      <c r="Q75" s="21">
        <v>190</v>
      </c>
      <c r="R75" s="22">
        <f t="shared" si="10"/>
        <v>0</v>
      </c>
      <c r="S75" s="23">
        <f t="shared" si="11"/>
        <v>0</v>
      </c>
      <c r="T75" s="53"/>
      <c r="U75" s="56"/>
      <c r="V75" s="56"/>
      <c r="W75" s="56"/>
      <c r="X75" s="43"/>
      <c r="Y75" s="43"/>
    </row>
    <row r="76" spans="1:25" x14ac:dyDescent="0.25">
      <c r="A76" s="24"/>
      <c r="B76" s="16" t="s">
        <v>154</v>
      </c>
      <c r="C76" s="28"/>
      <c r="D76" s="26"/>
      <c r="E76" s="26"/>
      <c r="F76" s="27"/>
      <c r="G76" s="25"/>
      <c r="H76" s="26"/>
      <c r="I76" s="26"/>
      <c r="J76" s="26"/>
      <c r="K76" s="26"/>
      <c r="L76" s="27"/>
      <c r="M76" s="20">
        <f t="shared" si="7"/>
        <v>0</v>
      </c>
      <c r="N76" s="21">
        <v>270</v>
      </c>
      <c r="O76" s="22">
        <f t="shared" si="8"/>
        <v>0</v>
      </c>
      <c r="P76" s="20">
        <f t="shared" si="9"/>
        <v>0</v>
      </c>
      <c r="Q76" s="21">
        <v>190</v>
      </c>
      <c r="R76" s="22">
        <f t="shared" si="10"/>
        <v>0</v>
      </c>
      <c r="S76" s="23">
        <f t="shared" si="11"/>
        <v>0</v>
      </c>
      <c r="T76" s="53"/>
      <c r="U76" s="56"/>
      <c r="V76" s="56"/>
      <c r="W76" s="56"/>
      <c r="X76" s="43"/>
      <c r="Y76" s="43"/>
    </row>
    <row r="77" spans="1:25" x14ac:dyDescent="0.25">
      <c r="A77" s="24"/>
      <c r="B77" s="16" t="s">
        <v>154</v>
      </c>
      <c r="C77" s="28"/>
      <c r="D77" s="26"/>
      <c r="E77" s="26"/>
      <c r="F77" s="27"/>
      <c r="G77" s="25"/>
      <c r="H77" s="26"/>
      <c r="I77" s="26"/>
      <c r="J77" s="26"/>
      <c r="K77" s="26"/>
      <c r="L77" s="27"/>
      <c r="M77" s="20">
        <f t="shared" si="7"/>
        <v>0</v>
      </c>
      <c r="N77" s="21">
        <v>270</v>
      </c>
      <c r="O77" s="22">
        <f t="shared" si="8"/>
        <v>0</v>
      </c>
      <c r="P77" s="20">
        <f t="shared" si="9"/>
        <v>0</v>
      </c>
      <c r="Q77" s="21">
        <v>190</v>
      </c>
      <c r="R77" s="22">
        <f t="shared" si="10"/>
        <v>0</v>
      </c>
      <c r="S77" s="23">
        <f t="shared" si="11"/>
        <v>0</v>
      </c>
      <c r="T77" s="53"/>
      <c r="U77" s="56"/>
      <c r="V77" s="56"/>
      <c r="W77" s="56"/>
      <c r="X77" s="43"/>
      <c r="Y77" s="43"/>
    </row>
    <row r="78" spans="1:25" x14ac:dyDescent="0.25">
      <c r="A78" s="24"/>
      <c r="B78" s="16" t="s">
        <v>154</v>
      </c>
      <c r="C78" s="28"/>
      <c r="D78" s="26"/>
      <c r="E78" s="26"/>
      <c r="F78" s="27"/>
      <c r="G78" s="25"/>
      <c r="H78" s="26"/>
      <c r="I78" s="26"/>
      <c r="J78" s="26"/>
      <c r="K78" s="26"/>
      <c r="L78" s="27"/>
      <c r="M78" s="20">
        <f t="shared" si="7"/>
        <v>0</v>
      </c>
      <c r="N78" s="21">
        <v>270</v>
      </c>
      <c r="O78" s="22">
        <f t="shared" si="8"/>
        <v>0</v>
      </c>
      <c r="P78" s="20">
        <f t="shared" si="9"/>
        <v>0</v>
      </c>
      <c r="Q78" s="21">
        <v>190</v>
      </c>
      <c r="R78" s="22">
        <f t="shared" si="10"/>
        <v>0</v>
      </c>
      <c r="S78" s="23">
        <f t="shared" si="11"/>
        <v>0</v>
      </c>
      <c r="T78" s="53"/>
      <c r="U78" s="56"/>
      <c r="V78" s="56"/>
      <c r="W78" s="56"/>
      <c r="X78" s="43"/>
      <c r="Y78" s="43"/>
    </row>
    <row r="79" spans="1:25" x14ac:dyDescent="0.25">
      <c r="A79" s="24"/>
      <c r="B79" s="16" t="s">
        <v>154</v>
      </c>
      <c r="C79" s="25"/>
      <c r="D79" s="26"/>
      <c r="E79" s="26"/>
      <c r="F79" s="27"/>
      <c r="G79" s="25"/>
      <c r="H79" s="26"/>
      <c r="I79" s="26"/>
      <c r="J79" s="26"/>
      <c r="K79" s="26"/>
      <c r="L79" s="27"/>
      <c r="M79" s="20">
        <f t="shared" si="7"/>
        <v>0</v>
      </c>
      <c r="N79" s="21">
        <v>270</v>
      </c>
      <c r="O79" s="22">
        <f t="shared" si="8"/>
        <v>0</v>
      </c>
      <c r="P79" s="20">
        <f t="shared" si="9"/>
        <v>0</v>
      </c>
      <c r="Q79" s="21">
        <v>190</v>
      </c>
      <c r="R79" s="22">
        <f t="shared" si="10"/>
        <v>0</v>
      </c>
      <c r="S79" s="23">
        <f t="shared" si="11"/>
        <v>0</v>
      </c>
      <c r="T79" s="53"/>
      <c r="U79" s="56"/>
      <c r="V79" s="56"/>
      <c r="W79" s="56"/>
      <c r="X79" s="43"/>
      <c r="Y79" s="43"/>
    </row>
    <row r="80" spans="1:25" x14ac:dyDescent="0.25">
      <c r="A80" s="24"/>
      <c r="B80" s="16" t="s">
        <v>154</v>
      </c>
      <c r="C80" s="25"/>
      <c r="D80" s="26"/>
      <c r="E80" s="26"/>
      <c r="F80" s="27"/>
      <c r="G80" s="25"/>
      <c r="H80" s="26"/>
      <c r="I80" s="26"/>
      <c r="J80" s="26"/>
      <c r="K80" s="26"/>
      <c r="L80" s="27"/>
      <c r="M80" s="20">
        <f t="shared" si="7"/>
        <v>0</v>
      </c>
      <c r="N80" s="21">
        <v>270</v>
      </c>
      <c r="O80" s="22">
        <f t="shared" si="8"/>
        <v>0</v>
      </c>
      <c r="P80" s="20">
        <f t="shared" si="9"/>
        <v>0</v>
      </c>
      <c r="Q80" s="21">
        <v>190</v>
      </c>
      <c r="R80" s="22">
        <f t="shared" si="10"/>
        <v>0</v>
      </c>
      <c r="S80" s="23">
        <f t="shared" si="11"/>
        <v>0</v>
      </c>
      <c r="T80" s="53"/>
      <c r="U80" s="56"/>
      <c r="V80" s="57">
        <f>SUM(V52:V79)</f>
        <v>28.846849999999996</v>
      </c>
      <c r="W80" s="57">
        <f>SUM(W52:W79)</f>
        <v>78.268231999999998</v>
      </c>
      <c r="X80" s="43"/>
      <c r="Y80" s="43"/>
    </row>
    <row r="81" spans="1:25" ht="15.75" thickBot="1" x14ac:dyDescent="0.3">
      <c r="A81" s="32"/>
      <c r="B81" s="48" t="s">
        <v>154</v>
      </c>
      <c r="C81" s="33"/>
      <c r="D81" s="34"/>
      <c r="E81" s="34"/>
      <c r="F81" s="35"/>
      <c r="G81" s="33"/>
      <c r="H81" s="34"/>
      <c r="I81" s="34"/>
      <c r="J81" s="34"/>
      <c r="K81" s="34"/>
      <c r="L81" s="35"/>
      <c r="M81" s="39">
        <f t="shared" si="7"/>
        <v>0</v>
      </c>
      <c r="N81" s="21">
        <v>270</v>
      </c>
      <c r="O81" s="41">
        <f t="shared" si="8"/>
        <v>0</v>
      </c>
      <c r="P81" s="39">
        <f t="shared" si="9"/>
        <v>0</v>
      </c>
      <c r="Q81" s="40">
        <v>190</v>
      </c>
      <c r="R81" s="41">
        <f t="shared" si="10"/>
        <v>0</v>
      </c>
      <c r="S81" s="42">
        <f t="shared" si="11"/>
        <v>0</v>
      </c>
      <c r="T81" s="54"/>
      <c r="U81" s="56"/>
      <c r="V81" s="56"/>
      <c r="W81" s="57">
        <f>V80+W80</f>
        <v>107.115082</v>
      </c>
      <c r="X81" s="43"/>
      <c r="Y81" s="43"/>
    </row>
    <row r="82" spans="1:25" x14ac:dyDescent="0.25">
      <c r="A82" s="4"/>
      <c r="B82" s="4"/>
      <c r="C82" s="4"/>
      <c r="D82" s="4"/>
      <c r="E82" s="348"/>
      <c r="F82" s="348"/>
      <c r="G82" s="348"/>
      <c r="H82" s="348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4"/>
    </row>
    <row r="83" spans="1:25" x14ac:dyDescent="0.25">
      <c r="A83" s="4" t="s">
        <v>155</v>
      </c>
      <c r="B83" s="4"/>
      <c r="C83" s="4"/>
      <c r="D83" s="4"/>
      <c r="E83" s="349" t="s">
        <v>156</v>
      </c>
      <c r="F83" s="349"/>
      <c r="G83" s="349"/>
      <c r="H83" s="34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</sheetData>
  <mergeCells count="52">
    <mergeCell ref="S48:S50"/>
    <mergeCell ref="T48:T50"/>
    <mergeCell ref="C49:C50"/>
    <mergeCell ref="D49:D50"/>
    <mergeCell ref="E49:E50"/>
    <mergeCell ref="F49:F50"/>
    <mergeCell ref="G49:G50"/>
    <mergeCell ref="H49:H50"/>
    <mergeCell ref="I49:I50"/>
    <mergeCell ref="J49:J50"/>
    <mergeCell ref="E83:H83"/>
    <mergeCell ref="C47:J47"/>
    <mergeCell ref="M47:P47"/>
    <mergeCell ref="A48:A50"/>
    <mergeCell ref="B48:B50"/>
    <mergeCell ref="C48:F48"/>
    <mergeCell ref="G48:L48"/>
    <mergeCell ref="M48:O49"/>
    <mergeCell ref="P48:R49"/>
    <mergeCell ref="K49:K50"/>
    <mergeCell ref="L49:L50"/>
    <mergeCell ref="E82:H82"/>
    <mergeCell ref="E37:H37"/>
    <mergeCell ref="E38:H38"/>
    <mergeCell ref="C45:L45"/>
    <mergeCell ref="M45:P45"/>
    <mergeCell ref="C46:K46"/>
    <mergeCell ref="M46:P4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"/>
  <sheetViews>
    <sheetView tabSelected="1" zoomScale="120" zoomScaleNormal="120" workbookViewId="0">
      <selection activeCell="Z30" sqref="Z30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4" t="s">
        <v>134</v>
      </c>
      <c r="B1" s="4"/>
      <c r="C1" s="350" t="s">
        <v>135</v>
      </c>
      <c r="D1" s="350"/>
      <c r="E1" s="350"/>
      <c r="F1" s="350"/>
      <c r="G1" s="350"/>
      <c r="H1" s="350"/>
      <c r="I1" s="350"/>
      <c r="J1" s="350"/>
      <c r="K1" s="350"/>
      <c r="L1" s="350"/>
      <c r="M1" s="347"/>
      <c r="N1" s="347"/>
      <c r="O1" s="347"/>
      <c r="P1" s="347"/>
      <c r="Q1" s="4"/>
      <c r="R1" s="4"/>
      <c r="S1" s="4"/>
      <c r="T1" s="4"/>
    </row>
    <row r="2" spans="1:25" x14ac:dyDescent="0.25">
      <c r="A2" s="4"/>
      <c r="B2" s="5"/>
      <c r="C2" s="347" t="s">
        <v>587</v>
      </c>
      <c r="D2" s="347"/>
      <c r="E2" s="347"/>
      <c r="F2" s="347"/>
      <c r="G2" s="347"/>
      <c r="H2" s="347"/>
      <c r="I2" s="347"/>
      <c r="J2" s="347"/>
      <c r="K2" s="347"/>
      <c r="L2" s="4"/>
      <c r="M2" s="347"/>
      <c r="N2" s="347"/>
      <c r="O2" s="347"/>
      <c r="P2" s="347"/>
      <c r="Q2" s="4"/>
      <c r="R2" s="4"/>
      <c r="S2" s="4"/>
      <c r="T2" s="4"/>
    </row>
    <row r="3" spans="1:25" ht="15.75" thickBot="1" x14ac:dyDescent="0.3">
      <c r="A3" s="4"/>
      <c r="B3" s="4"/>
      <c r="C3" s="351" t="s">
        <v>136</v>
      </c>
      <c r="D3" s="351"/>
      <c r="E3" s="351"/>
      <c r="F3" s="351"/>
      <c r="G3" s="351"/>
      <c r="H3" s="351"/>
      <c r="I3" s="351"/>
      <c r="J3" s="351"/>
      <c r="K3" s="4"/>
      <c r="L3" s="4"/>
      <c r="M3" s="347"/>
      <c r="N3" s="347"/>
      <c r="O3" s="347"/>
      <c r="P3" s="347"/>
      <c r="Q3" s="4"/>
      <c r="R3" s="4"/>
      <c r="S3" s="4"/>
      <c r="T3" s="4"/>
    </row>
    <row r="4" spans="1:25" ht="15" customHeight="1" x14ac:dyDescent="0.25">
      <c r="A4" s="332" t="s">
        <v>137</v>
      </c>
      <c r="B4" s="335" t="s">
        <v>138</v>
      </c>
      <c r="C4" s="338" t="s">
        <v>139</v>
      </c>
      <c r="D4" s="339"/>
      <c r="E4" s="339"/>
      <c r="F4" s="340"/>
      <c r="G4" s="338" t="s">
        <v>140</v>
      </c>
      <c r="H4" s="339"/>
      <c r="I4" s="339"/>
      <c r="J4" s="339"/>
      <c r="K4" s="339"/>
      <c r="L4" s="340"/>
      <c r="M4" s="341" t="s">
        <v>141</v>
      </c>
      <c r="N4" s="342"/>
      <c r="O4" s="343"/>
      <c r="P4" s="352" t="s">
        <v>142</v>
      </c>
      <c r="Q4" s="342"/>
      <c r="R4" s="353"/>
      <c r="S4" s="361" t="s">
        <v>143</v>
      </c>
      <c r="T4" s="364" t="s">
        <v>144</v>
      </c>
      <c r="U4" s="43"/>
      <c r="V4" s="43"/>
      <c r="W4" s="43"/>
      <c r="X4" s="43"/>
      <c r="Y4" s="43"/>
    </row>
    <row r="5" spans="1:25" ht="30" customHeight="1" x14ac:dyDescent="0.25">
      <c r="A5" s="333"/>
      <c r="B5" s="336"/>
      <c r="C5" s="367" t="s">
        <v>430</v>
      </c>
      <c r="D5" s="356" t="s">
        <v>67</v>
      </c>
      <c r="E5" s="356" t="s">
        <v>183</v>
      </c>
      <c r="F5" s="358" t="s">
        <v>533</v>
      </c>
      <c r="G5" s="369" t="s">
        <v>371</v>
      </c>
      <c r="H5" s="356" t="s">
        <v>499</v>
      </c>
      <c r="I5" s="356" t="s">
        <v>90</v>
      </c>
      <c r="J5" s="356" t="s">
        <v>249</v>
      </c>
      <c r="K5" s="356" t="s">
        <v>92</v>
      </c>
      <c r="L5" s="358" t="s">
        <v>145</v>
      </c>
      <c r="M5" s="344"/>
      <c r="N5" s="345"/>
      <c r="O5" s="346"/>
      <c r="P5" s="354"/>
      <c r="Q5" s="345"/>
      <c r="R5" s="355"/>
      <c r="S5" s="362"/>
      <c r="T5" s="365"/>
      <c r="U5" s="43"/>
      <c r="V5" s="43"/>
      <c r="W5" s="43"/>
      <c r="X5" s="43"/>
      <c r="Y5" s="43"/>
    </row>
    <row r="6" spans="1:25" ht="41.25" customHeight="1" thickBot="1" x14ac:dyDescent="0.3">
      <c r="A6" s="334"/>
      <c r="B6" s="337"/>
      <c r="C6" s="368"/>
      <c r="D6" s="357"/>
      <c r="E6" s="357"/>
      <c r="F6" s="359"/>
      <c r="G6" s="370"/>
      <c r="H6" s="357"/>
      <c r="I6" s="357"/>
      <c r="J6" s="357"/>
      <c r="K6" s="357"/>
      <c r="L6" s="359"/>
      <c r="M6" s="6" t="s">
        <v>146</v>
      </c>
      <c r="N6" s="2" t="s">
        <v>147</v>
      </c>
      <c r="O6" s="1" t="s">
        <v>148</v>
      </c>
      <c r="P6" s="7" t="s">
        <v>146</v>
      </c>
      <c r="Q6" s="2" t="s">
        <v>147</v>
      </c>
      <c r="R6" s="3" t="s">
        <v>148</v>
      </c>
      <c r="S6" s="363"/>
      <c r="T6" s="366"/>
      <c r="U6" s="44"/>
      <c r="V6" s="44"/>
      <c r="W6" s="43"/>
      <c r="X6" s="43"/>
      <c r="Y6" s="43"/>
    </row>
    <row r="7" spans="1:25" ht="15.75" thickBot="1" x14ac:dyDescent="0.3">
      <c r="A7" s="8" t="s">
        <v>149</v>
      </c>
      <c r="B7" s="9"/>
      <c r="C7" s="38" t="s">
        <v>151</v>
      </c>
      <c r="D7" s="10" t="s">
        <v>150</v>
      </c>
      <c r="E7" s="10" t="s">
        <v>432</v>
      </c>
      <c r="F7" s="37" t="s">
        <v>431</v>
      </c>
      <c r="G7" s="228" t="s">
        <v>534</v>
      </c>
      <c r="H7" s="227" t="s">
        <v>151</v>
      </c>
      <c r="I7" s="10" t="s">
        <v>596</v>
      </c>
      <c r="J7" s="227" t="s">
        <v>535</v>
      </c>
      <c r="K7" s="10" t="s">
        <v>150</v>
      </c>
      <c r="L7" s="229" t="s">
        <v>536</v>
      </c>
      <c r="M7" s="11"/>
      <c r="N7" s="12"/>
      <c r="O7" s="13"/>
      <c r="P7" s="11"/>
      <c r="Q7" s="12"/>
      <c r="R7" s="13"/>
      <c r="S7" s="14"/>
      <c r="T7" s="51"/>
      <c r="U7" s="55" t="s">
        <v>250</v>
      </c>
      <c r="V7" s="55" t="s">
        <v>32</v>
      </c>
      <c r="W7" s="55" t="s">
        <v>33</v>
      </c>
      <c r="X7" s="43"/>
      <c r="Y7" s="43"/>
    </row>
    <row r="8" spans="1:25" x14ac:dyDescent="0.25">
      <c r="A8" s="15" t="s">
        <v>201</v>
      </c>
      <c r="B8" s="16" t="s">
        <v>154</v>
      </c>
      <c r="C8" s="17">
        <v>7.2499999999999995E-2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7.2499999999999995E-2</v>
      </c>
      <c r="N8" s="21">
        <v>140</v>
      </c>
      <c r="O8" s="22">
        <f>M8*N8</f>
        <v>10.149999999999999</v>
      </c>
      <c r="P8" s="20">
        <f>G8+H8+I8+J8+K8+L8</f>
        <v>0</v>
      </c>
      <c r="Q8" s="21">
        <v>160</v>
      </c>
      <c r="R8" s="22">
        <f>P8*Q8</f>
        <v>0</v>
      </c>
      <c r="S8" s="23">
        <f>O8+R8</f>
        <v>10.149999999999999</v>
      </c>
      <c r="T8" s="52"/>
      <c r="U8" s="56">
        <v>48</v>
      </c>
      <c r="V8" s="56">
        <f>M8*U8</f>
        <v>3.4799999999999995</v>
      </c>
      <c r="W8" s="56">
        <f>P8*U8</f>
        <v>0</v>
      </c>
      <c r="X8" s="43"/>
      <c r="Y8" s="43"/>
    </row>
    <row r="9" spans="1:25" x14ac:dyDescent="0.25">
      <c r="A9" s="24" t="s">
        <v>197</v>
      </c>
      <c r="B9" s="16" t="s">
        <v>154</v>
      </c>
      <c r="C9" s="25">
        <v>1E-3</v>
      </c>
      <c r="D9" s="26"/>
      <c r="E9" s="26"/>
      <c r="F9" s="27"/>
      <c r="G9" s="25">
        <v>1E-3</v>
      </c>
      <c r="H9" s="26">
        <v>1E-3</v>
      </c>
      <c r="I9" s="26">
        <v>1E-3</v>
      </c>
      <c r="J9" s="26">
        <v>1E-3</v>
      </c>
      <c r="K9" s="26"/>
      <c r="L9" s="27"/>
      <c r="M9" s="20">
        <f t="shared" ref="M9:M32" si="0">C9+D9+E9+F9</f>
        <v>1E-3</v>
      </c>
      <c r="N9" s="21">
        <v>140</v>
      </c>
      <c r="O9" s="22">
        <f t="shared" ref="O9:O32" si="1">M9*N9</f>
        <v>0.14000000000000001</v>
      </c>
      <c r="P9" s="20">
        <f t="shared" ref="P9:P32" si="2">G9+H9+I9+J9+K9+L9</f>
        <v>4.0000000000000001E-3</v>
      </c>
      <c r="Q9" s="21">
        <v>160</v>
      </c>
      <c r="R9" s="22">
        <f t="shared" ref="R9:R32" si="3">P9*Q9</f>
        <v>0.64</v>
      </c>
      <c r="S9" s="23">
        <f t="shared" ref="S9:S32" si="4">O9+R9</f>
        <v>0.78</v>
      </c>
      <c r="T9" s="53"/>
      <c r="U9" s="56">
        <v>15</v>
      </c>
      <c r="V9" s="56">
        <f t="shared" ref="V9:V32" si="5">M9*U9</f>
        <v>1.4999999999999999E-2</v>
      </c>
      <c r="W9" s="56">
        <f t="shared" ref="W9:W32" si="6">P9*U9</f>
        <v>0.06</v>
      </c>
      <c r="X9" s="43"/>
      <c r="Y9" s="43"/>
    </row>
    <row r="10" spans="1:25" x14ac:dyDescent="0.25">
      <c r="A10" s="24" t="s">
        <v>188</v>
      </c>
      <c r="B10" s="16" t="s">
        <v>154</v>
      </c>
      <c r="C10" s="25">
        <v>1.2500000000000001E-2</v>
      </c>
      <c r="D10" s="26"/>
      <c r="E10" s="26"/>
      <c r="F10" s="27"/>
      <c r="G10" s="25"/>
      <c r="H10" s="26">
        <v>5.0000000000000001E-3</v>
      </c>
      <c r="I10" s="26">
        <v>0.01</v>
      </c>
      <c r="J10" s="26"/>
      <c r="K10" s="26"/>
      <c r="L10" s="27"/>
      <c r="M10" s="20">
        <f t="shared" si="0"/>
        <v>1.2500000000000001E-2</v>
      </c>
      <c r="N10" s="21">
        <v>140</v>
      </c>
      <c r="O10" s="22">
        <f t="shared" si="1"/>
        <v>1.75</v>
      </c>
      <c r="P10" s="20">
        <f t="shared" si="2"/>
        <v>1.4999999999999999E-2</v>
      </c>
      <c r="Q10" s="21">
        <v>160</v>
      </c>
      <c r="R10" s="22">
        <f t="shared" si="3"/>
        <v>2.4</v>
      </c>
      <c r="S10" s="23">
        <f t="shared" si="4"/>
        <v>4.1500000000000004</v>
      </c>
      <c r="T10" s="53"/>
      <c r="U10" s="56">
        <v>294.94</v>
      </c>
      <c r="V10" s="56">
        <f t="shared" si="5"/>
        <v>3.68675</v>
      </c>
      <c r="W10" s="56">
        <f t="shared" si="6"/>
        <v>4.4241000000000001</v>
      </c>
      <c r="X10" s="43"/>
      <c r="Y10" s="43"/>
    </row>
    <row r="11" spans="1:25" x14ac:dyDescent="0.25">
      <c r="A11" s="24" t="s">
        <v>223</v>
      </c>
      <c r="B11" s="16" t="s">
        <v>154</v>
      </c>
      <c r="C11" s="25"/>
      <c r="D11" s="26">
        <v>5.0000000000000001E-4</v>
      </c>
      <c r="E11" s="26"/>
      <c r="F11" s="27"/>
      <c r="G11" s="25"/>
      <c r="H11" s="26"/>
      <c r="I11" s="26"/>
      <c r="J11" s="26"/>
      <c r="K11" s="26"/>
      <c r="L11" s="27"/>
      <c r="M11" s="20">
        <f t="shared" si="0"/>
        <v>5.0000000000000001E-4</v>
      </c>
      <c r="N11" s="21">
        <v>140</v>
      </c>
      <c r="O11" s="22">
        <f t="shared" si="1"/>
        <v>7.0000000000000007E-2</v>
      </c>
      <c r="P11" s="20">
        <f t="shared" si="2"/>
        <v>0</v>
      </c>
      <c r="Q11" s="21">
        <v>160</v>
      </c>
      <c r="R11" s="22">
        <f t="shared" si="3"/>
        <v>0</v>
      </c>
      <c r="S11" s="23">
        <f t="shared" si="4"/>
        <v>7.0000000000000007E-2</v>
      </c>
      <c r="T11" s="53"/>
      <c r="U11" s="56">
        <v>230</v>
      </c>
      <c r="V11" s="56">
        <f t="shared" si="5"/>
        <v>0.115</v>
      </c>
      <c r="W11" s="56">
        <f t="shared" si="6"/>
        <v>0</v>
      </c>
      <c r="X11" s="43"/>
      <c r="Y11" s="43"/>
    </row>
    <row r="12" spans="1:25" x14ac:dyDescent="0.25">
      <c r="A12" s="24" t="s">
        <v>187</v>
      </c>
      <c r="B12" s="16" t="s">
        <v>154</v>
      </c>
      <c r="C12" s="25"/>
      <c r="D12" s="26">
        <v>1.4999999999999999E-2</v>
      </c>
      <c r="E12" s="26">
        <v>1.6E-2</v>
      </c>
      <c r="F12" s="27"/>
      <c r="G12" s="25"/>
      <c r="H12" s="26"/>
      <c r="I12" s="26"/>
      <c r="J12" s="26"/>
      <c r="K12" s="26"/>
      <c r="L12" s="27"/>
      <c r="M12" s="20">
        <f t="shared" si="0"/>
        <v>3.1E-2</v>
      </c>
      <c r="N12" s="21">
        <v>140</v>
      </c>
      <c r="O12" s="22">
        <f t="shared" si="1"/>
        <v>4.34</v>
      </c>
      <c r="P12" s="20">
        <f t="shared" si="2"/>
        <v>0</v>
      </c>
      <c r="Q12" s="21">
        <v>160</v>
      </c>
      <c r="R12" s="22">
        <f t="shared" si="3"/>
        <v>0</v>
      </c>
      <c r="S12" s="23">
        <f t="shared" si="4"/>
        <v>4.34</v>
      </c>
      <c r="T12" s="53"/>
      <c r="U12" s="56">
        <v>45</v>
      </c>
      <c r="V12" s="56">
        <f t="shared" si="5"/>
        <v>1.395</v>
      </c>
      <c r="W12" s="56">
        <f t="shared" si="6"/>
        <v>0</v>
      </c>
      <c r="X12" s="43"/>
      <c r="Y12" s="43"/>
    </row>
    <row r="13" spans="1:25" x14ac:dyDescent="0.25">
      <c r="A13" s="24" t="s">
        <v>209</v>
      </c>
      <c r="B13" s="16" t="s">
        <v>210</v>
      </c>
      <c r="C13" s="25"/>
      <c r="D13" s="26"/>
      <c r="E13" s="26">
        <v>6.0000000000000001E-3</v>
      </c>
      <c r="F13" s="27"/>
      <c r="G13" s="25"/>
      <c r="H13" s="26"/>
      <c r="I13" s="26"/>
      <c r="J13" s="26"/>
      <c r="K13" s="26"/>
      <c r="L13" s="27"/>
      <c r="M13" s="20">
        <f t="shared" si="0"/>
        <v>6.0000000000000001E-3</v>
      </c>
      <c r="N13" s="21">
        <v>140</v>
      </c>
      <c r="O13" s="22">
        <f t="shared" si="1"/>
        <v>0.84</v>
      </c>
      <c r="P13" s="20">
        <f t="shared" si="2"/>
        <v>0</v>
      </c>
      <c r="Q13" s="21">
        <v>160</v>
      </c>
      <c r="R13" s="22">
        <f t="shared" si="3"/>
        <v>0</v>
      </c>
      <c r="S13" s="23">
        <f t="shared" si="4"/>
        <v>0.84</v>
      </c>
      <c r="T13" s="53"/>
      <c r="U13" s="56">
        <v>135</v>
      </c>
      <c r="V13" s="56">
        <f t="shared" si="5"/>
        <v>0.81</v>
      </c>
      <c r="W13" s="56">
        <f t="shared" si="6"/>
        <v>0</v>
      </c>
      <c r="X13" s="43"/>
      <c r="Y13" s="43"/>
    </row>
    <row r="14" spans="1:25" x14ac:dyDescent="0.25">
      <c r="A14" s="24" t="s">
        <v>214</v>
      </c>
      <c r="B14" s="16" t="s">
        <v>154</v>
      </c>
      <c r="C14" s="25"/>
      <c r="D14" s="26"/>
      <c r="E14" s="26">
        <v>0.10879999999999999</v>
      </c>
      <c r="F14" s="27"/>
      <c r="G14" s="25"/>
      <c r="H14" s="26"/>
      <c r="I14" s="26"/>
      <c r="J14" s="26"/>
      <c r="K14" s="26"/>
      <c r="L14" s="27"/>
      <c r="M14" s="20">
        <f t="shared" si="0"/>
        <v>0.10879999999999999</v>
      </c>
      <c r="N14" s="21">
        <v>140</v>
      </c>
      <c r="O14" s="22">
        <f t="shared" si="1"/>
        <v>15.231999999999999</v>
      </c>
      <c r="P14" s="20">
        <f t="shared" si="2"/>
        <v>0</v>
      </c>
      <c r="Q14" s="21">
        <v>160</v>
      </c>
      <c r="R14" s="22">
        <f t="shared" si="3"/>
        <v>0</v>
      </c>
      <c r="S14" s="23">
        <f t="shared" si="4"/>
        <v>15.231999999999999</v>
      </c>
      <c r="T14" s="53"/>
      <c r="U14" s="56">
        <v>90</v>
      </c>
      <c r="V14" s="56">
        <f t="shared" si="5"/>
        <v>9.7919999999999998</v>
      </c>
      <c r="W14" s="56">
        <f t="shared" si="6"/>
        <v>0</v>
      </c>
      <c r="X14" s="43"/>
      <c r="Y14" s="43"/>
    </row>
    <row r="15" spans="1:25" x14ac:dyDescent="0.25">
      <c r="A15" s="24" t="s">
        <v>215</v>
      </c>
      <c r="B15" s="16" t="s">
        <v>154</v>
      </c>
      <c r="C15" s="28"/>
      <c r="D15" s="29"/>
      <c r="E15" s="26">
        <v>3.2800000000000003E-2</v>
      </c>
      <c r="F15" s="27"/>
      <c r="G15" s="25"/>
      <c r="H15" s="26"/>
      <c r="I15" s="26"/>
      <c r="J15" s="26"/>
      <c r="K15" s="26"/>
      <c r="L15" s="27"/>
      <c r="M15" s="20">
        <f t="shared" si="0"/>
        <v>3.2800000000000003E-2</v>
      </c>
      <c r="N15" s="21">
        <v>140</v>
      </c>
      <c r="O15" s="22">
        <f t="shared" si="1"/>
        <v>4.5920000000000005</v>
      </c>
      <c r="P15" s="20">
        <f t="shared" si="2"/>
        <v>0</v>
      </c>
      <c r="Q15" s="21">
        <v>160</v>
      </c>
      <c r="R15" s="22">
        <f t="shared" si="3"/>
        <v>0</v>
      </c>
      <c r="S15" s="23">
        <f t="shared" si="4"/>
        <v>4.5920000000000005</v>
      </c>
      <c r="T15" s="53"/>
      <c r="U15" s="56">
        <v>225</v>
      </c>
      <c r="V15" s="56">
        <f t="shared" si="5"/>
        <v>7.3800000000000008</v>
      </c>
      <c r="W15" s="56">
        <f t="shared" si="6"/>
        <v>0</v>
      </c>
      <c r="X15" s="43"/>
      <c r="Y15" s="43"/>
    </row>
    <row r="16" spans="1:25" x14ac:dyDescent="0.25">
      <c r="A16" s="24" t="s">
        <v>335</v>
      </c>
      <c r="B16" s="16" t="s">
        <v>154</v>
      </c>
      <c r="C16" s="28"/>
      <c r="D16" s="26"/>
      <c r="E16" s="26"/>
      <c r="F16" s="27">
        <v>0.1789</v>
      </c>
      <c r="G16" s="25"/>
      <c r="H16" s="26"/>
      <c r="I16" s="26"/>
      <c r="J16" s="26"/>
      <c r="K16" s="26"/>
      <c r="L16" s="27"/>
      <c r="M16" s="20">
        <f t="shared" si="0"/>
        <v>0.1789</v>
      </c>
      <c r="N16" s="21">
        <v>140</v>
      </c>
      <c r="O16" s="22">
        <f t="shared" si="1"/>
        <v>25.045999999999999</v>
      </c>
      <c r="P16" s="20">
        <f t="shared" si="2"/>
        <v>0</v>
      </c>
      <c r="Q16" s="21">
        <v>160</v>
      </c>
      <c r="R16" s="22">
        <f t="shared" si="3"/>
        <v>0</v>
      </c>
      <c r="S16" s="23">
        <f t="shared" si="4"/>
        <v>25.045999999999999</v>
      </c>
      <c r="T16" s="53"/>
      <c r="U16" s="56">
        <v>84.78</v>
      </c>
      <c r="V16" s="56">
        <f t="shared" si="5"/>
        <v>15.167142</v>
      </c>
      <c r="W16" s="56">
        <f t="shared" si="6"/>
        <v>0</v>
      </c>
      <c r="X16" s="43"/>
      <c r="Y16" s="43"/>
    </row>
    <row r="17" spans="1:25" x14ac:dyDescent="0.25">
      <c r="A17" s="24" t="s">
        <v>219</v>
      </c>
      <c r="B17" s="16" t="s">
        <v>154</v>
      </c>
      <c r="C17" s="28"/>
      <c r="D17" s="26"/>
      <c r="E17" s="26"/>
      <c r="F17" s="27"/>
      <c r="G17" s="25">
        <v>0.12180000000000001</v>
      </c>
      <c r="H17" s="26"/>
      <c r="I17" s="26"/>
      <c r="J17" s="26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0.12180000000000001</v>
      </c>
      <c r="Q17" s="21">
        <v>160</v>
      </c>
      <c r="R17" s="22">
        <f t="shared" si="3"/>
        <v>19.488</v>
      </c>
      <c r="S17" s="23">
        <f t="shared" si="4"/>
        <v>19.488</v>
      </c>
      <c r="T17" s="53"/>
      <c r="U17" s="56">
        <v>20</v>
      </c>
      <c r="V17" s="56">
        <f t="shared" si="5"/>
        <v>0</v>
      </c>
      <c r="W17" s="56">
        <f t="shared" si="6"/>
        <v>2.4359999999999999</v>
      </c>
      <c r="X17" s="43"/>
      <c r="Y17" s="43"/>
    </row>
    <row r="18" spans="1:25" x14ac:dyDescent="0.25">
      <c r="A18" s="24" t="s">
        <v>195</v>
      </c>
      <c r="B18" s="16" t="s">
        <v>154</v>
      </c>
      <c r="C18" s="28"/>
      <c r="D18" s="26"/>
      <c r="E18" s="26"/>
      <c r="F18" s="27"/>
      <c r="G18" s="25">
        <v>1.0500000000000001E-2</v>
      </c>
      <c r="H18" s="26"/>
      <c r="I18" s="26"/>
      <c r="J18" s="26">
        <v>1.1599999999999999E-2</v>
      </c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2.2100000000000002E-2</v>
      </c>
      <c r="Q18" s="21">
        <v>160</v>
      </c>
      <c r="R18" s="22">
        <f t="shared" si="3"/>
        <v>3.5360000000000005</v>
      </c>
      <c r="S18" s="23">
        <f t="shared" si="4"/>
        <v>3.5360000000000005</v>
      </c>
      <c r="T18" s="53"/>
      <c r="U18" s="56">
        <v>84.78</v>
      </c>
      <c r="V18" s="56">
        <f t="shared" si="5"/>
        <v>0</v>
      </c>
      <c r="W18" s="56">
        <f t="shared" si="6"/>
        <v>1.8736380000000001</v>
      </c>
      <c r="X18" s="43"/>
      <c r="Y18" s="43"/>
    </row>
    <row r="19" spans="1:25" x14ac:dyDescent="0.25">
      <c r="A19" s="24" t="s">
        <v>194</v>
      </c>
      <c r="B19" s="16" t="s">
        <v>154</v>
      </c>
      <c r="C19" s="25">
        <v>3.44E-2</v>
      </c>
      <c r="D19" s="26"/>
      <c r="E19" s="26"/>
      <c r="F19" s="27"/>
      <c r="G19" s="25"/>
      <c r="H19" s="26">
        <v>1.2500000000000001E-2</v>
      </c>
      <c r="I19" s="26"/>
      <c r="J19" s="26"/>
      <c r="K19" s="26"/>
      <c r="L19" s="27"/>
      <c r="M19" s="20">
        <f t="shared" si="0"/>
        <v>3.44E-2</v>
      </c>
      <c r="N19" s="21">
        <v>140</v>
      </c>
      <c r="O19" s="22">
        <f t="shared" si="1"/>
        <v>4.8159999999999998</v>
      </c>
      <c r="P19" s="20">
        <f t="shared" si="2"/>
        <v>1.2500000000000001E-2</v>
      </c>
      <c r="Q19" s="21">
        <v>160</v>
      </c>
      <c r="R19" s="22">
        <f t="shared" si="3"/>
        <v>2</v>
      </c>
      <c r="S19" s="23">
        <f t="shared" si="4"/>
        <v>6.8159999999999998</v>
      </c>
      <c r="T19" s="53"/>
      <c r="U19" s="56">
        <v>27</v>
      </c>
      <c r="V19" s="56">
        <f t="shared" si="5"/>
        <v>0.92879999999999996</v>
      </c>
      <c r="W19" s="56">
        <f t="shared" si="6"/>
        <v>0.33750000000000002</v>
      </c>
      <c r="X19" s="43"/>
      <c r="Y19" s="43"/>
    </row>
    <row r="20" spans="1:25" x14ac:dyDescent="0.25">
      <c r="A20" s="24" t="s">
        <v>206</v>
      </c>
      <c r="B20" s="16" t="s">
        <v>154</v>
      </c>
      <c r="C20" s="25">
        <v>1.2500000000000001E-2</v>
      </c>
      <c r="D20" s="26"/>
      <c r="E20" s="26"/>
      <c r="F20" s="27"/>
      <c r="G20" s="25"/>
      <c r="H20" s="26"/>
      <c r="I20" s="26"/>
      <c r="J20" s="26"/>
      <c r="K20" s="26"/>
      <c r="L20" s="27"/>
      <c r="M20" s="20">
        <f t="shared" si="0"/>
        <v>1.2500000000000001E-2</v>
      </c>
      <c r="N20" s="21">
        <v>140</v>
      </c>
      <c r="O20" s="22">
        <f t="shared" si="1"/>
        <v>1.75</v>
      </c>
      <c r="P20" s="20">
        <f t="shared" si="2"/>
        <v>0</v>
      </c>
      <c r="Q20" s="21">
        <v>160</v>
      </c>
      <c r="R20" s="22">
        <f t="shared" si="3"/>
        <v>0</v>
      </c>
      <c r="S20" s="23">
        <f t="shared" si="4"/>
        <v>1.75</v>
      </c>
      <c r="T20" s="53"/>
      <c r="U20" s="56">
        <v>150</v>
      </c>
      <c r="V20" s="56">
        <f t="shared" si="5"/>
        <v>1.875</v>
      </c>
      <c r="W20" s="56">
        <f t="shared" si="6"/>
        <v>0</v>
      </c>
      <c r="X20" s="43"/>
      <c r="Y20" s="43"/>
    </row>
    <row r="21" spans="1:25" x14ac:dyDescent="0.25">
      <c r="A21" s="24" t="s">
        <v>199</v>
      </c>
      <c r="B21" s="16" t="s">
        <v>154</v>
      </c>
      <c r="C21" s="28"/>
      <c r="D21" s="26"/>
      <c r="E21" s="26"/>
      <c r="F21" s="27"/>
      <c r="G21" s="25"/>
      <c r="H21" s="26">
        <v>6.6299999999999998E-2</v>
      </c>
      <c r="I21" s="26">
        <v>0.27600000000000002</v>
      </c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0.34230000000000005</v>
      </c>
      <c r="Q21" s="21">
        <v>160</v>
      </c>
      <c r="R21" s="22">
        <f t="shared" si="3"/>
        <v>54.768000000000008</v>
      </c>
      <c r="S21" s="23">
        <f t="shared" si="4"/>
        <v>54.768000000000008</v>
      </c>
      <c r="T21" s="53"/>
      <c r="U21" s="56">
        <v>21</v>
      </c>
      <c r="V21" s="56">
        <f t="shared" si="5"/>
        <v>0</v>
      </c>
      <c r="W21" s="56">
        <f t="shared" si="6"/>
        <v>7.1883000000000008</v>
      </c>
      <c r="X21" s="43"/>
      <c r="Y21" s="43"/>
    </row>
    <row r="22" spans="1:25" x14ac:dyDescent="0.25">
      <c r="A22" s="24" t="s">
        <v>218</v>
      </c>
      <c r="B22" s="16" t="s">
        <v>154</v>
      </c>
      <c r="C22" s="25">
        <v>2.5000000000000001E-2</v>
      </c>
      <c r="D22" s="26"/>
      <c r="E22" s="26"/>
      <c r="F22" s="27"/>
      <c r="G22" s="30"/>
      <c r="H22" s="26">
        <v>1.2E-2</v>
      </c>
      <c r="I22" s="26"/>
      <c r="J22" s="26">
        <v>3.9399999999999998E-2</v>
      </c>
      <c r="K22" s="26"/>
      <c r="L22" s="27"/>
      <c r="M22" s="20">
        <f t="shared" si="0"/>
        <v>2.5000000000000001E-2</v>
      </c>
      <c r="N22" s="21">
        <v>140</v>
      </c>
      <c r="O22" s="22">
        <f t="shared" si="1"/>
        <v>3.5</v>
      </c>
      <c r="P22" s="20">
        <f t="shared" si="2"/>
        <v>5.1400000000000001E-2</v>
      </c>
      <c r="Q22" s="21">
        <v>160</v>
      </c>
      <c r="R22" s="22">
        <f t="shared" si="3"/>
        <v>8.2240000000000002</v>
      </c>
      <c r="S22" s="23">
        <f t="shared" si="4"/>
        <v>11.724</v>
      </c>
      <c r="T22" s="53"/>
      <c r="U22" s="56">
        <v>22</v>
      </c>
      <c r="V22" s="56">
        <f t="shared" si="5"/>
        <v>0.55000000000000004</v>
      </c>
      <c r="W22" s="56">
        <f t="shared" si="6"/>
        <v>1.1308</v>
      </c>
      <c r="X22" s="43"/>
      <c r="Y22" s="43"/>
    </row>
    <row r="23" spans="1:25" x14ac:dyDescent="0.25">
      <c r="A23" s="24" t="s">
        <v>193</v>
      </c>
      <c r="B23" s="16" t="s">
        <v>154</v>
      </c>
      <c r="C23" s="28"/>
      <c r="D23" s="26"/>
      <c r="E23" s="26"/>
      <c r="F23" s="27"/>
      <c r="G23" s="25"/>
      <c r="H23" s="26">
        <v>2.5000000000000001E-2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2.5000000000000001E-2</v>
      </c>
      <c r="Q23" s="21">
        <v>160</v>
      </c>
      <c r="R23" s="22">
        <f t="shared" si="3"/>
        <v>4</v>
      </c>
      <c r="S23" s="23">
        <f t="shared" si="4"/>
        <v>4</v>
      </c>
      <c r="T23" s="53"/>
      <c r="U23" s="56">
        <v>22</v>
      </c>
      <c r="V23" s="56">
        <f t="shared" si="5"/>
        <v>0</v>
      </c>
      <c r="W23" s="56">
        <f t="shared" si="6"/>
        <v>0.55000000000000004</v>
      </c>
      <c r="X23" s="43"/>
      <c r="Y23" s="43"/>
    </row>
    <row r="24" spans="1:25" x14ac:dyDescent="0.25">
      <c r="A24" s="24" t="s">
        <v>186</v>
      </c>
      <c r="B24" s="16" t="s">
        <v>154</v>
      </c>
      <c r="C24" s="28"/>
      <c r="D24" s="26"/>
      <c r="E24" s="26"/>
      <c r="F24" s="27"/>
      <c r="G24" s="25"/>
      <c r="H24" s="26"/>
      <c r="I24" s="26"/>
      <c r="J24" s="26">
        <v>5.3699999999999998E-2</v>
      </c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5.3699999999999998E-2</v>
      </c>
      <c r="Q24" s="21">
        <v>160</v>
      </c>
      <c r="R24" s="22">
        <f t="shared" si="3"/>
        <v>8.5919999999999987</v>
      </c>
      <c r="S24" s="23">
        <f t="shared" si="4"/>
        <v>8.5919999999999987</v>
      </c>
      <c r="T24" s="53"/>
      <c r="U24" s="56">
        <v>46.5</v>
      </c>
      <c r="V24" s="56">
        <f t="shared" si="5"/>
        <v>0</v>
      </c>
      <c r="W24" s="56">
        <f t="shared" si="6"/>
        <v>2.4970499999999998</v>
      </c>
      <c r="X24" s="43"/>
      <c r="Y24" s="43"/>
    </row>
    <row r="25" spans="1:25" x14ac:dyDescent="0.25">
      <c r="A25" s="24" t="s">
        <v>232</v>
      </c>
      <c r="B25" s="16" t="s">
        <v>154</v>
      </c>
      <c r="C25" s="28"/>
      <c r="D25" s="26"/>
      <c r="E25" s="26"/>
      <c r="F25" s="27"/>
      <c r="G25" s="25"/>
      <c r="H25" s="26"/>
      <c r="I25" s="26"/>
      <c r="J25" s="26">
        <v>0.16020000000000001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0.16020000000000001</v>
      </c>
      <c r="Q25" s="21">
        <v>160</v>
      </c>
      <c r="R25" s="22">
        <f t="shared" si="3"/>
        <v>25.632000000000001</v>
      </c>
      <c r="S25" s="23">
        <f t="shared" si="4"/>
        <v>25.632000000000001</v>
      </c>
      <c r="T25" s="53"/>
      <c r="U25" s="56">
        <v>372.1</v>
      </c>
      <c r="V25" s="56">
        <f t="shared" si="5"/>
        <v>0</v>
      </c>
      <c r="W25" s="56">
        <f t="shared" si="6"/>
        <v>59.610420000000005</v>
      </c>
      <c r="X25" s="43"/>
      <c r="Y25" s="43"/>
    </row>
    <row r="26" spans="1:25" x14ac:dyDescent="0.25">
      <c r="A26" s="24" t="s">
        <v>221</v>
      </c>
      <c r="B26" s="16" t="s">
        <v>154</v>
      </c>
      <c r="C26" s="28"/>
      <c r="D26" s="26"/>
      <c r="E26" s="26"/>
      <c r="F26" s="27"/>
      <c r="G26" s="25"/>
      <c r="H26" s="26"/>
      <c r="I26" s="26"/>
      <c r="J26" s="31"/>
      <c r="K26" s="26">
        <v>0.2</v>
      </c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0.2</v>
      </c>
      <c r="Q26" s="21">
        <v>160</v>
      </c>
      <c r="R26" s="22">
        <f t="shared" si="3"/>
        <v>32</v>
      </c>
      <c r="S26" s="23">
        <f t="shared" si="4"/>
        <v>32</v>
      </c>
      <c r="T26" s="53"/>
      <c r="U26" s="56">
        <v>40</v>
      </c>
      <c r="V26" s="56">
        <f t="shared" si="5"/>
        <v>0</v>
      </c>
      <c r="W26" s="56">
        <f t="shared" si="6"/>
        <v>8</v>
      </c>
      <c r="X26" s="43"/>
      <c r="Y26" s="43"/>
    </row>
    <row r="27" spans="1:25" x14ac:dyDescent="0.25">
      <c r="A27" s="24" t="s">
        <v>203</v>
      </c>
      <c r="B27" s="16" t="s">
        <v>154</v>
      </c>
      <c r="C27" s="28"/>
      <c r="D27" s="26"/>
      <c r="E27" s="26"/>
      <c r="F27" s="27"/>
      <c r="G27" s="25"/>
      <c r="H27" s="26"/>
      <c r="I27" s="26"/>
      <c r="J27" s="26"/>
      <c r="K27" s="26"/>
      <c r="L27" s="27">
        <v>0.03</v>
      </c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0.03</v>
      </c>
      <c r="Q27" s="21">
        <v>160</v>
      </c>
      <c r="R27" s="22">
        <f t="shared" si="3"/>
        <v>4.8</v>
      </c>
      <c r="S27" s="23">
        <f t="shared" si="4"/>
        <v>4.8</v>
      </c>
      <c r="T27" s="53"/>
      <c r="U27" s="56">
        <v>57.75</v>
      </c>
      <c r="V27" s="56">
        <f t="shared" si="5"/>
        <v>0</v>
      </c>
      <c r="W27" s="56">
        <f t="shared" si="6"/>
        <v>1.7324999999999999</v>
      </c>
      <c r="X27" s="43"/>
      <c r="Y27" s="43"/>
    </row>
    <row r="28" spans="1:25" x14ac:dyDescent="0.25">
      <c r="A28" s="24" t="s">
        <v>208</v>
      </c>
      <c r="B28" s="16" t="s">
        <v>154</v>
      </c>
      <c r="C28" s="28"/>
      <c r="D28" s="26"/>
      <c r="E28" s="26"/>
      <c r="F28" s="27">
        <v>0.05</v>
      </c>
      <c r="G28" s="25"/>
      <c r="H28" s="26"/>
      <c r="I28" s="26"/>
      <c r="J28" s="26"/>
      <c r="K28" s="26"/>
      <c r="L28" s="27">
        <v>0.06</v>
      </c>
      <c r="M28" s="20">
        <f t="shared" si="0"/>
        <v>0.05</v>
      </c>
      <c r="N28" s="21">
        <v>140</v>
      </c>
      <c r="O28" s="22">
        <f t="shared" si="1"/>
        <v>7</v>
      </c>
      <c r="P28" s="20">
        <f t="shared" si="2"/>
        <v>0.06</v>
      </c>
      <c r="Q28" s="21">
        <v>160</v>
      </c>
      <c r="R28" s="22">
        <f t="shared" si="3"/>
        <v>9.6</v>
      </c>
      <c r="S28" s="23">
        <f t="shared" si="4"/>
        <v>16.600000000000001</v>
      </c>
      <c r="T28" s="53"/>
      <c r="U28" s="56">
        <v>34.29</v>
      </c>
      <c r="V28" s="56">
        <f t="shared" si="5"/>
        <v>1.7145000000000001</v>
      </c>
      <c r="W28" s="56">
        <f t="shared" si="6"/>
        <v>2.0573999999999999</v>
      </c>
      <c r="X28" s="43"/>
      <c r="Y28" s="43"/>
    </row>
    <row r="29" spans="1:25" x14ac:dyDescent="0.25">
      <c r="A29" s="24" t="s">
        <v>220</v>
      </c>
      <c r="B29" s="16" t="s">
        <v>154</v>
      </c>
      <c r="C29" s="25">
        <v>9.7999999999999997E-3</v>
      </c>
      <c r="D29" s="26"/>
      <c r="E29" s="26"/>
      <c r="F29" s="27"/>
      <c r="G29" s="25"/>
      <c r="H29" s="26"/>
      <c r="I29" s="26"/>
      <c r="J29" s="26"/>
      <c r="K29" s="26"/>
      <c r="L29" s="27"/>
      <c r="M29" s="20">
        <f t="shared" si="0"/>
        <v>9.7999999999999997E-3</v>
      </c>
      <c r="N29" s="21">
        <v>140</v>
      </c>
      <c r="O29" s="22">
        <f t="shared" si="1"/>
        <v>1.3719999999999999</v>
      </c>
      <c r="P29" s="20">
        <f t="shared" si="2"/>
        <v>0</v>
      </c>
      <c r="Q29" s="21">
        <v>160</v>
      </c>
      <c r="R29" s="22">
        <f t="shared" si="3"/>
        <v>0</v>
      </c>
      <c r="S29" s="23">
        <f t="shared" si="4"/>
        <v>1.3719999999999999</v>
      </c>
      <c r="T29" s="53"/>
      <c r="U29" s="56">
        <v>350</v>
      </c>
      <c r="V29" s="56">
        <f t="shared" si="5"/>
        <v>3.4299999999999997</v>
      </c>
      <c r="W29" s="56">
        <f t="shared" si="6"/>
        <v>0</v>
      </c>
      <c r="X29" s="43"/>
      <c r="Y29" s="43"/>
    </row>
    <row r="30" spans="1:25" x14ac:dyDescent="0.25">
      <c r="A30" s="24" t="s">
        <v>251</v>
      </c>
      <c r="B30" s="16" t="s">
        <v>154</v>
      </c>
      <c r="C30" s="25"/>
      <c r="D30" s="26"/>
      <c r="E30" s="26"/>
      <c r="F30" s="27"/>
      <c r="G30" s="25">
        <v>6.9999999999999999E-4</v>
      </c>
      <c r="H30" s="26"/>
      <c r="I30" s="26"/>
      <c r="J30" s="26"/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6.9999999999999999E-4</v>
      </c>
      <c r="Q30" s="21">
        <v>160</v>
      </c>
      <c r="R30" s="22">
        <f t="shared" si="3"/>
        <v>0.112</v>
      </c>
      <c r="S30" s="23">
        <f t="shared" si="4"/>
        <v>0.112</v>
      </c>
      <c r="T30" s="53"/>
      <c r="U30" s="56">
        <v>195</v>
      </c>
      <c r="V30" s="56">
        <f t="shared" si="5"/>
        <v>0</v>
      </c>
      <c r="W30" s="56">
        <f t="shared" si="6"/>
        <v>0.13650000000000001</v>
      </c>
      <c r="X30" s="43"/>
      <c r="Y30" s="43"/>
    </row>
    <row r="31" spans="1:25" x14ac:dyDescent="0.25">
      <c r="A31" s="24" t="s">
        <v>211</v>
      </c>
      <c r="B31" s="16" t="s">
        <v>154</v>
      </c>
      <c r="C31" s="25"/>
      <c r="D31" s="26"/>
      <c r="E31" s="26"/>
      <c r="F31" s="27"/>
      <c r="G31" s="25"/>
      <c r="H31" s="26">
        <v>1.15E-2</v>
      </c>
      <c r="I31" s="26"/>
      <c r="J31" s="26"/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1.15E-2</v>
      </c>
      <c r="Q31" s="21">
        <v>160</v>
      </c>
      <c r="R31" s="22">
        <f t="shared" si="3"/>
        <v>1.8399999999999999</v>
      </c>
      <c r="S31" s="23">
        <f t="shared" si="4"/>
        <v>1.8399999999999999</v>
      </c>
      <c r="T31" s="53"/>
      <c r="U31" s="56">
        <v>90</v>
      </c>
      <c r="V31" s="56">
        <f t="shared" si="5"/>
        <v>0</v>
      </c>
      <c r="W31" s="56">
        <f t="shared" si="6"/>
        <v>1.0349999999999999</v>
      </c>
      <c r="X31" s="43"/>
      <c r="Y31" s="43"/>
    </row>
    <row r="32" spans="1:25" ht="15.75" thickBot="1" x14ac:dyDescent="0.3">
      <c r="A32" s="32" t="s">
        <v>205</v>
      </c>
      <c r="B32" s="48" t="s">
        <v>154</v>
      </c>
      <c r="C32" s="33"/>
      <c r="D32" s="34"/>
      <c r="E32" s="34"/>
      <c r="F32" s="35"/>
      <c r="G32" s="33"/>
      <c r="H32" s="34">
        <v>1.2500000000000001E-2</v>
      </c>
      <c r="I32" s="34"/>
      <c r="J32" s="34"/>
      <c r="K32" s="34"/>
      <c r="L32" s="35"/>
      <c r="M32" s="39">
        <f t="shared" si="0"/>
        <v>0</v>
      </c>
      <c r="N32" s="40">
        <v>140</v>
      </c>
      <c r="O32" s="41">
        <f t="shared" si="1"/>
        <v>0</v>
      </c>
      <c r="P32" s="39">
        <f t="shared" si="2"/>
        <v>1.2500000000000001E-2</v>
      </c>
      <c r="Q32" s="40">
        <v>160</v>
      </c>
      <c r="R32" s="41">
        <f t="shared" si="3"/>
        <v>2</v>
      </c>
      <c r="S32" s="42">
        <f t="shared" si="4"/>
        <v>2</v>
      </c>
      <c r="T32" s="54"/>
      <c r="U32" s="56">
        <v>135</v>
      </c>
      <c r="V32" s="56">
        <f t="shared" si="5"/>
        <v>0</v>
      </c>
      <c r="W32" s="56">
        <f t="shared" si="6"/>
        <v>1.6875</v>
      </c>
      <c r="X32" s="43"/>
      <c r="Y32" s="43"/>
    </row>
    <row r="33" spans="1:23" x14ac:dyDescent="0.25">
      <c r="A33" s="4"/>
      <c r="B33" s="4"/>
      <c r="C33" s="4"/>
      <c r="D33" s="4"/>
      <c r="E33" s="348"/>
      <c r="F33" s="348"/>
      <c r="G33" s="348"/>
      <c r="H33" s="348"/>
      <c r="I33" s="4"/>
      <c r="J33" s="4"/>
      <c r="K33" s="4"/>
      <c r="L33" s="4"/>
      <c r="M33" s="4"/>
      <c r="N33" s="4"/>
      <c r="O33" s="4"/>
      <c r="P33" s="4"/>
      <c r="Q33" s="4"/>
      <c r="R33" s="4"/>
      <c r="S33" s="36"/>
      <c r="T33" s="4"/>
      <c r="U33" s="55"/>
      <c r="V33" s="57">
        <f>SUM(V8:V32)</f>
        <v>50.339191999999997</v>
      </c>
      <c r="W33" s="57">
        <f>SUM(W8:W32)</f>
        <v>94.756708000000003</v>
      </c>
    </row>
    <row r="34" spans="1:23" x14ac:dyDescent="0.25">
      <c r="A34" s="4" t="s">
        <v>155</v>
      </c>
      <c r="B34" s="4"/>
      <c r="C34" s="4"/>
      <c r="D34" s="4"/>
      <c r="E34" s="349" t="s">
        <v>156</v>
      </c>
      <c r="F34" s="349"/>
      <c r="G34" s="349"/>
      <c r="H34" s="34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5"/>
      <c r="V34" s="55"/>
      <c r="W34" s="57">
        <f>V33+W33</f>
        <v>145.0959</v>
      </c>
    </row>
  </sheetData>
  <mergeCells count="26">
    <mergeCell ref="E33:H33"/>
    <mergeCell ref="E34:H34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18" sqref="J18"/>
    </sheetView>
  </sheetViews>
  <sheetFormatPr defaultRowHeight="15" x14ac:dyDescent="0.25"/>
  <sheetData>
    <row r="1" spans="1:9" ht="21.75" customHeight="1" x14ac:dyDescent="0.25">
      <c r="A1" s="225" t="s">
        <v>590</v>
      </c>
      <c r="B1" s="397" t="s">
        <v>134</v>
      </c>
      <c r="C1" s="397"/>
      <c r="D1" s="397"/>
      <c r="E1" s="397"/>
      <c r="F1" s="397" t="s">
        <v>244</v>
      </c>
      <c r="G1" s="397"/>
      <c r="H1" s="397"/>
      <c r="I1" s="397"/>
    </row>
    <row r="2" spans="1:9" ht="21.75" customHeight="1" x14ac:dyDescent="0.25">
      <c r="A2" s="225"/>
      <c r="B2" s="398" t="s">
        <v>32</v>
      </c>
      <c r="C2" s="399"/>
      <c r="D2" s="398" t="s">
        <v>33</v>
      </c>
      <c r="E2" s="399"/>
      <c r="F2" s="398" t="s">
        <v>32</v>
      </c>
      <c r="G2" s="399"/>
      <c r="H2" s="398" t="s">
        <v>33</v>
      </c>
      <c r="I2" s="399"/>
    </row>
    <row r="3" spans="1:9" ht="21.75" customHeight="1" x14ac:dyDescent="0.25">
      <c r="A3" s="225">
        <v>1</v>
      </c>
      <c r="B3" s="397">
        <v>38.46</v>
      </c>
      <c r="C3" s="397"/>
      <c r="D3" s="397">
        <v>58.68</v>
      </c>
      <c r="E3" s="397"/>
      <c r="F3" s="397">
        <v>35.64</v>
      </c>
      <c r="G3" s="397"/>
      <c r="H3" s="397">
        <v>52.57</v>
      </c>
      <c r="I3" s="397"/>
    </row>
    <row r="4" spans="1:9" ht="21.75" customHeight="1" x14ac:dyDescent="0.25">
      <c r="A4" s="225">
        <v>2</v>
      </c>
      <c r="B4" s="401">
        <v>61.44</v>
      </c>
      <c r="C4" s="401"/>
      <c r="D4" s="397">
        <v>100.01</v>
      </c>
      <c r="E4" s="397"/>
      <c r="F4" s="397">
        <v>45.69</v>
      </c>
      <c r="G4" s="397"/>
      <c r="H4" s="397">
        <v>79.02</v>
      </c>
      <c r="I4" s="397"/>
    </row>
    <row r="5" spans="1:9" ht="21.75" customHeight="1" x14ac:dyDescent="0.25">
      <c r="A5" s="225">
        <v>3</v>
      </c>
      <c r="B5" s="397">
        <v>58.36</v>
      </c>
      <c r="C5" s="397"/>
      <c r="D5" s="397">
        <v>55.16</v>
      </c>
      <c r="E5" s="397"/>
      <c r="F5" s="397">
        <v>51.23</v>
      </c>
      <c r="G5" s="397"/>
      <c r="H5" s="397">
        <v>48.47</v>
      </c>
      <c r="I5" s="397"/>
    </row>
    <row r="6" spans="1:9" ht="21.75" customHeight="1" x14ac:dyDescent="0.25">
      <c r="A6" s="225">
        <v>4</v>
      </c>
      <c r="B6" s="397">
        <v>51.71</v>
      </c>
      <c r="C6" s="397"/>
      <c r="D6" s="397">
        <v>70.02</v>
      </c>
      <c r="E6" s="397"/>
      <c r="F6" s="397">
        <v>46.05</v>
      </c>
      <c r="G6" s="397"/>
      <c r="H6" s="397">
        <v>57.27</v>
      </c>
      <c r="I6" s="397"/>
    </row>
    <row r="7" spans="1:9" ht="21.75" customHeight="1" x14ac:dyDescent="0.25">
      <c r="A7" s="225">
        <v>5</v>
      </c>
      <c r="B7" s="397">
        <v>36.49</v>
      </c>
      <c r="C7" s="397"/>
      <c r="D7" s="401">
        <v>64.53</v>
      </c>
      <c r="E7" s="401"/>
      <c r="F7" s="397">
        <v>51.97</v>
      </c>
      <c r="G7" s="397"/>
      <c r="H7" s="397">
        <v>63.22</v>
      </c>
      <c r="I7" s="397"/>
    </row>
    <row r="8" spans="1:9" ht="21.75" customHeight="1" x14ac:dyDescent="0.25">
      <c r="A8" s="225">
        <v>6</v>
      </c>
      <c r="B8" s="397">
        <v>51.21</v>
      </c>
      <c r="C8" s="397"/>
      <c r="D8" s="397">
        <v>57.59</v>
      </c>
      <c r="E8" s="397"/>
      <c r="F8" s="397"/>
      <c r="G8" s="397"/>
      <c r="H8" s="397"/>
      <c r="I8" s="397"/>
    </row>
    <row r="9" spans="1:9" ht="21.75" customHeight="1" x14ac:dyDescent="0.25">
      <c r="A9" s="225">
        <v>7</v>
      </c>
      <c r="B9" s="397">
        <v>49.68</v>
      </c>
      <c r="C9" s="397"/>
      <c r="D9" s="397">
        <v>58.38</v>
      </c>
      <c r="E9" s="397"/>
      <c r="F9" s="401">
        <v>51.64</v>
      </c>
      <c r="G9" s="401"/>
      <c r="H9" s="397">
        <v>50.68</v>
      </c>
      <c r="I9" s="397"/>
    </row>
    <row r="10" spans="1:9" ht="21.75" customHeight="1" x14ac:dyDescent="0.25">
      <c r="A10" s="225">
        <v>8</v>
      </c>
      <c r="B10" s="397">
        <v>57.03</v>
      </c>
      <c r="C10" s="397"/>
      <c r="D10" s="397">
        <v>71.81</v>
      </c>
      <c r="E10" s="397"/>
      <c r="F10" s="397">
        <v>44.69</v>
      </c>
      <c r="G10" s="397"/>
      <c r="H10" s="397">
        <v>67.78</v>
      </c>
      <c r="I10" s="397"/>
    </row>
    <row r="11" spans="1:9" ht="21.75" customHeight="1" x14ac:dyDescent="0.25">
      <c r="A11" s="225">
        <v>9</v>
      </c>
      <c r="B11" s="397">
        <v>70.59</v>
      </c>
      <c r="C11" s="397"/>
      <c r="D11" s="397">
        <v>54.25</v>
      </c>
      <c r="E11" s="397"/>
      <c r="F11" s="401">
        <v>49.55</v>
      </c>
      <c r="G11" s="401"/>
      <c r="H11" s="397">
        <v>43.23</v>
      </c>
      <c r="I11" s="397"/>
    </row>
    <row r="12" spans="1:9" ht="21.75" customHeight="1" x14ac:dyDescent="0.25">
      <c r="A12" s="225">
        <v>10</v>
      </c>
      <c r="B12" s="397">
        <v>43.48</v>
      </c>
      <c r="C12" s="397"/>
      <c r="D12" s="397">
        <v>61.74</v>
      </c>
      <c r="E12" s="397"/>
      <c r="F12" s="397">
        <v>43.55</v>
      </c>
      <c r="G12" s="397"/>
      <c r="H12" s="397">
        <v>48.75</v>
      </c>
      <c r="I12" s="397"/>
    </row>
    <row r="13" spans="1:9" ht="21.75" customHeight="1" x14ac:dyDescent="0.25">
      <c r="A13" s="225">
        <v>11</v>
      </c>
      <c r="B13" s="397">
        <v>32.28</v>
      </c>
      <c r="C13" s="397"/>
      <c r="D13" s="397">
        <v>77.63</v>
      </c>
      <c r="E13" s="397"/>
      <c r="F13" s="397">
        <v>28.85</v>
      </c>
      <c r="G13" s="397"/>
      <c r="H13" s="397">
        <v>78.27</v>
      </c>
      <c r="I13" s="397"/>
    </row>
    <row r="14" spans="1:9" ht="21.75" customHeight="1" x14ac:dyDescent="0.25">
      <c r="A14" s="225">
        <v>12</v>
      </c>
      <c r="B14" s="397">
        <v>50.34</v>
      </c>
      <c r="C14" s="397"/>
      <c r="D14" s="397">
        <v>94.76</v>
      </c>
      <c r="E14" s="397"/>
      <c r="F14" s="397"/>
      <c r="G14" s="397"/>
      <c r="H14" s="397"/>
      <c r="I14" s="397"/>
    </row>
    <row r="15" spans="1:9" ht="21.75" customHeight="1" x14ac:dyDescent="0.25">
      <c r="A15" s="225" t="s">
        <v>591</v>
      </c>
      <c r="B15" s="400">
        <f>SUM(B3:B14)</f>
        <v>601.07000000000005</v>
      </c>
      <c r="C15" s="400"/>
      <c r="D15" s="400">
        <f>SUM(D3:D14)</f>
        <v>824.56000000000006</v>
      </c>
      <c r="E15" s="400"/>
      <c r="F15" s="400">
        <f>SUM(F3:F14)</f>
        <v>448.86000000000007</v>
      </c>
      <c r="G15" s="400"/>
      <c r="H15" s="400">
        <f>SUM(H3:H14)</f>
        <v>589.26</v>
      </c>
      <c r="I15" s="400"/>
    </row>
    <row r="16" spans="1:9" ht="21.75" customHeight="1" thickBot="1" x14ac:dyDescent="0.3">
      <c r="A16" s="232" t="s">
        <v>592</v>
      </c>
      <c r="B16" s="402">
        <f>B15/12</f>
        <v>50.089166666666671</v>
      </c>
      <c r="C16" s="402"/>
      <c r="D16" s="402">
        <f>D15/12</f>
        <v>68.713333333333338</v>
      </c>
      <c r="E16" s="402"/>
      <c r="F16" s="402">
        <f>F15/10</f>
        <v>44.88600000000001</v>
      </c>
      <c r="G16" s="402"/>
      <c r="H16" s="402">
        <f>H15/10</f>
        <v>58.926000000000002</v>
      </c>
      <c r="I16" s="402"/>
    </row>
    <row r="17" spans="1:9" ht="21.75" customHeight="1" thickBot="1" x14ac:dyDescent="0.3">
      <c r="A17" s="233" t="s">
        <v>602</v>
      </c>
      <c r="B17" s="404">
        <v>51.85</v>
      </c>
      <c r="C17" s="405"/>
      <c r="D17" s="405">
        <v>79.150000000000006</v>
      </c>
      <c r="E17" s="405"/>
      <c r="F17" s="405">
        <v>46.85</v>
      </c>
      <c r="G17" s="405"/>
      <c r="H17" s="405">
        <v>66.150000000000006</v>
      </c>
      <c r="I17" s="406"/>
    </row>
    <row r="18" spans="1:9" ht="21.75" customHeight="1" x14ac:dyDescent="0.25">
      <c r="A18" s="403"/>
      <c r="B18" s="403"/>
      <c r="C18" s="403"/>
      <c r="D18" s="403"/>
      <c r="E18" s="403"/>
      <c r="F18" s="403"/>
      <c r="G18" s="403"/>
      <c r="H18" s="403"/>
      <c r="I18" s="403"/>
    </row>
    <row r="19" spans="1:9" ht="21.75" customHeight="1" x14ac:dyDescent="0.25"/>
    <row r="20" spans="1:9" ht="21.75" customHeight="1" x14ac:dyDescent="0.25"/>
    <row r="21" spans="1:9" ht="21.75" customHeight="1" x14ac:dyDescent="0.25"/>
  </sheetData>
  <mergeCells count="67">
    <mergeCell ref="B9:C9"/>
    <mergeCell ref="D16:E16"/>
    <mergeCell ref="F16:G16"/>
    <mergeCell ref="H16:I16"/>
    <mergeCell ref="A18:I18"/>
    <mergeCell ref="F14:G14"/>
    <mergeCell ref="H14:I14"/>
    <mergeCell ref="F15:G15"/>
    <mergeCell ref="H15:I15"/>
    <mergeCell ref="B16:C16"/>
    <mergeCell ref="B14:C14"/>
    <mergeCell ref="B15:C15"/>
    <mergeCell ref="B17:C17"/>
    <mergeCell ref="D17:E17"/>
    <mergeCell ref="F17:G17"/>
    <mergeCell ref="H17:I17"/>
    <mergeCell ref="B4:C4"/>
    <mergeCell ref="B5:C5"/>
    <mergeCell ref="B6:C6"/>
    <mergeCell ref="B7:C7"/>
    <mergeCell ref="B8:C8"/>
    <mergeCell ref="H12:I12"/>
    <mergeCell ref="F13:G13"/>
    <mergeCell ref="H13:I13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D14:E14"/>
    <mergeCell ref="D15:E15"/>
    <mergeCell ref="F4:G4"/>
    <mergeCell ref="H4:I4"/>
    <mergeCell ref="F5:G5"/>
    <mergeCell ref="H5:I5"/>
    <mergeCell ref="F6:G6"/>
    <mergeCell ref="H6:I6"/>
    <mergeCell ref="F7:G7"/>
    <mergeCell ref="D4:E4"/>
    <mergeCell ref="D5:E5"/>
    <mergeCell ref="D6:E6"/>
    <mergeCell ref="D7:E7"/>
    <mergeCell ref="D8:E8"/>
    <mergeCell ref="D9:E9"/>
    <mergeCell ref="F12:G12"/>
    <mergeCell ref="D12:E12"/>
    <mergeCell ref="B10:C10"/>
    <mergeCell ref="B11:C11"/>
    <mergeCell ref="B12:C12"/>
    <mergeCell ref="B13:C13"/>
    <mergeCell ref="D13:E13"/>
    <mergeCell ref="D10:E10"/>
    <mergeCell ref="D11:E11"/>
    <mergeCell ref="B1:E1"/>
    <mergeCell ref="F1:I1"/>
    <mergeCell ref="B3:C3"/>
    <mergeCell ref="D3:E3"/>
    <mergeCell ref="F3:G3"/>
    <mergeCell ref="H3:I3"/>
    <mergeCell ref="B2:C2"/>
    <mergeCell ref="D2:E2"/>
    <mergeCell ref="H2:I2"/>
    <mergeCell ref="F2:G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1"/>
  <sheetViews>
    <sheetView zoomScale="120" zoomScaleNormal="120" workbookViewId="0">
      <selection activeCell="V271" sqref="V271:AB271"/>
    </sheetView>
  </sheetViews>
  <sheetFormatPr defaultRowHeight="15" x14ac:dyDescent="0.25"/>
  <cols>
    <col min="1" max="1" width="14.42578125" customWidth="1"/>
    <col min="2" max="2" width="9" customWidth="1"/>
    <col min="3" max="3" width="9.140625" customWidth="1"/>
    <col min="4" max="4" width="8.85546875" customWidth="1"/>
    <col min="5" max="8" width="7.28515625" customWidth="1"/>
    <col min="9" max="9" width="8" customWidth="1"/>
    <col min="10" max="15" width="7.28515625" customWidth="1"/>
    <col min="16" max="16" width="7.42578125" customWidth="1"/>
    <col min="17" max="18" width="7.28515625" customWidth="1"/>
    <col min="20" max="20" width="14.42578125" customWidth="1"/>
    <col min="21" max="21" width="9" customWidth="1"/>
    <col min="22" max="22" width="9.140625" customWidth="1"/>
    <col min="23" max="23" width="8.85546875" customWidth="1"/>
    <col min="24" max="27" width="7.28515625" customWidth="1"/>
    <col min="28" max="28" width="8" customWidth="1"/>
    <col min="29" max="34" width="7.28515625" customWidth="1"/>
    <col min="35" max="35" width="7.42578125" customWidth="1"/>
    <col min="36" max="37" width="7.28515625" customWidth="1"/>
  </cols>
  <sheetData>
    <row r="1" spans="1:37" ht="13.5" customHeight="1" x14ac:dyDescent="0.25">
      <c r="A1" s="75"/>
      <c r="B1" s="126"/>
      <c r="C1" s="291" t="s">
        <v>0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75"/>
      <c r="R1" s="75"/>
      <c r="T1" s="75"/>
      <c r="U1" s="126"/>
      <c r="V1" s="291" t="s">
        <v>0</v>
      </c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75"/>
      <c r="AK1" s="75"/>
    </row>
    <row r="2" spans="1:37" ht="13.5" customHeight="1" x14ac:dyDescent="0.25">
      <c r="A2" s="75"/>
      <c r="B2" s="126"/>
      <c r="C2" s="291" t="s">
        <v>1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75"/>
      <c r="R2" s="75"/>
      <c r="T2" s="75"/>
      <c r="U2" s="126"/>
      <c r="V2" s="291" t="s">
        <v>1</v>
      </c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75"/>
      <c r="AK2" s="75"/>
    </row>
    <row r="3" spans="1:37" ht="13.5" customHeight="1" x14ac:dyDescent="0.25">
      <c r="A3" s="75"/>
      <c r="B3" s="291" t="s">
        <v>2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75"/>
      <c r="R3" s="75"/>
      <c r="T3" s="75"/>
      <c r="U3" s="291" t="s">
        <v>2</v>
      </c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75"/>
      <c r="AK3" s="75"/>
    </row>
    <row r="4" spans="1:37" ht="13.5" customHeight="1" x14ac:dyDescent="0.25">
      <c r="A4" s="75"/>
      <c r="B4" s="291" t="s">
        <v>3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75"/>
      <c r="R4" s="75"/>
      <c r="T4" s="75"/>
      <c r="U4" s="291" t="s">
        <v>3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75"/>
      <c r="AK4" s="75"/>
    </row>
    <row r="5" spans="1:37" ht="13.5" customHeight="1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37" ht="13.5" customHeight="1" x14ac:dyDescent="0.25">
      <c r="A6" s="127"/>
      <c r="B6" s="292" t="s">
        <v>4</v>
      </c>
      <c r="C6" s="292"/>
      <c r="D6" s="292"/>
      <c r="E6" s="292"/>
      <c r="F6" s="292"/>
      <c r="G6" s="127"/>
      <c r="H6" s="127"/>
      <c r="I6" s="127"/>
      <c r="J6" s="128"/>
      <c r="K6" s="128"/>
      <c r="L6" s="128"/>
      <c r="M6" s="292" t="s">
        <v>9</v>
      </c>
      <c r="N6" s="292"/>
      <c r="O6" s="292"/>
      <c r="P6" s="292"/>
      <c r="Q6" s="292"/>
      <c r="R6" s="127"/>
      <c r="T6" s="127"/>
      <c r="U6" s="292" t="s">
        <v>4</v>
      </c>
      <c r="V6" s="292"/>
      <c r="W6" s="292"/>
      <c r="X6" s="292"/>
      <c r="Y6" s="292"/>
      <c r="Z6" s="127"/>
      <c r="AA6" s="127"/>
      <c r="AB6" s="127"/>
      <c r="AC6" s="128"/>
      <c r="AD6" s="128"/>
      <c r="AE6" s="128"/>
      <c r="AF6" s="292" t="s">
        <v>9</v>
      </c>
      <c r="AG6" s="292"/>
      <c r="AH6" s="292"/>
      <c r="AI6" s="292"/>
      <c r="AJ6" s="292"/>
      <c r="AK6" s="127"/>
    </row>
    <row r="7" spans="1:37" ht="13.5" customHeight="1" x14ac:dyDescent="0.25">
      <c r="A7" s="127"/>
      <c r="B7" s="292" t="s">
        <v>5</v>
      </c>
      <c r="C7" s="292"/>
      <c r="D7" s="292"/>
      <c r="E7" s="292"/>
      <c r="F7" s="292"/>
      <c r="G7" s="127"/>
      <c r="H7" s="127"/>
      <c r="I7" s="127"/>
      <c r="J7" s="128"/>
      <c r="K7" s="128"/>
      <c r="L7" s="128"/>
      <c r="M7" s="292" t="s">
        <v>436</v>
      </c>
      <c r="N7" s="292"/>
      <c r="O7" s="292"/>
      <c r="P7" s="292"/>
      <c r="Q7" s="292"/>
      <c r="R7" s="127"/>
      <c r="T7" s="127"/>
      <c r="U7" s="292" t="s">
        <v>5</v>
      </c>
      <c r="V7" s="292"/>
      <c r="W7" s="292"/>
      <c r="X7" s="292"/>
      <c r="Y7" s="292"/>
      <c r="Z7" s="127"/>
      <c r="AA7" s="127"/>
      <c r="AB7" s="127"/>
      <c r="AC7" s="128"/>
      <c r="AD7" s="128"/>
      <c r="AE7" s="128"/>
      <c r="AF7" s="292" t="s">
        <v>436</v>
      </c>
      <c r="AG7" s="292"/>
      <c r="AH7" s="292"/>
      <c r="AI7" s="292"/>
      <c r="AJ7" s="292"/>
      <c r="AK7" s="127"/>
    </row>
    <row r="8" spans="1:37" ht="13.5" customHeight="1" x14ac:dyDescent="0.25">
      <c r="A8" s="127"/>
      <c r="B8" s="292" t="s">
        <v>6</v>
      </c>
      <c r="C8" s="292"/>
      <c r="D8" s="292"/>
      <c r="E8" s="292"/>
      <c r="F8" s="292"/>
      <c r="G8" s="127"/>
      <c r="H8" s="127"/>
      <c r="I8" s="127"/>
      <c r="J8" s="128"/>
      <c r="K8" s="128"/>
      <c r="L8" s="128"/>
      <c r="M8" s="128"/>
      <c r="N8" s="127"/>
      <c r="O8" s="127"/>
      <c r="P8" s="127"/>
      <c r="Q8" s="127"/>
      <c r="R8" s="127"/>
      <c r="T8" s="127"/>
      <c r="U8" s="292" t="s">
        <v>6</v>
      </c>
      <c r="V8" s="292"/>
      <c r="W8" s="292"/>
      <c r="X8" s="292"/>
      <c r="Y8" s="292"/>
      <c r="Z8" s="127"/>
      <c r="AA8" s="127"/>
      <c r="AB8" s="127"/>
      <c r="AC8" s="128"/>
      <c r="AD8" s="128"/>
      <c r="AE8" s="128"/>
      <c r="AF8" s="128"/>
      <c r="AG8" s="127"/>
      <c r="AH8" s="127"/>
      <c r="AI8" s="127"/>
      <c r="AJ8" s="127"/>
      <c r="AK8" s="127"/>
    </row>
    <row r="9" spans="1:37" ht="13.5" customHeight="1" x14ac:dyDescent="0.25">
      <c r="A9" s="127"/>
      <c r="B9" s="294" t="s">
        <v>7</v>
      </c>
      <c r="C9" s="294"/>
      <c r="D9" s="294"/>
      <c r="E9" s="294"/>
      <c r="F9" s="294"/>
      <c r="G9" s="127"/>
      <c r="H9" s="127"/>
      <c r="I9" s="127"/>
      <c r="J9" s="128"/>
      <c r="K9" s="128"/>
      <c r="L9" s="128"/>
      <c r="M9" s="292" t="s">
        <v>437</v>
      </c>
      <c r="N9" s="292"/>
      <c r="O9" s="292"/>
      <c r="P9" s="292"/>
      <c r="Q9" s="292"/>
      <c r="R9" s="292"/>
      <c r="T9" s="127"/>
      <c r="U9" s="294" t="s">
        <v>7</v>
      </c>
      <c r="V9" s="294"/>
      <c r="W9" s="294"/>
      <c r="X9" s="294"/>
      <c r="Y9" s="294"/>
      <c r="Z9" s="127"/>
      <c r="AA9" s="127"/>
      <c r="AB9" s="127"/>
      <c r="AC9" s="128"/>
      <c r="AD9" s="128"/>
      <c r="AE9" s="128"/>
      <c r="AF9" s="292" t="s">
        <v>437</v>
      </c>
      <c r="AG9" s="292"/>
      <c r="AH9" s="292"/>
      <c r="AI9" s="292"/>
      <c r="AJ9" s="292"/>
      <c r="AK9" s="292"/>
    </row>
    <row r="10" spans="1:37" ht="13.5" customHeight="1" x14ac:dyDescent="0.25">
      <c r="A10" s="127"/>
      <c r="B10" s="292" t="s">
        <v>8</v>
      </c>
      <c r="C10" s="292"/>
      <c r="D10" s="292"/>
      <c r="E10" s="292"/>
      <c r="F10" s="292"/>
      <c r="G10" s="292"/>
      <c r="H10" s="127"/>
      <c r="I10" s="127"/>
      <c r="J10" s="128"/>
      <c r="K10" s="128"/>
      <c r="L10" s="128"/>
      <c r="M10" s="292" t="s">
        <v>10</v>
      </c>
      <c r="N10" s="292"/>
      <c r="O10" s="292"/>
      <c r="P10" s="292"/>
      <c r="Q10" s="292"/>
      <c r="R10" s="292"/>
      <c r="T10" s="127"/>
      <c r="U10" s="292" t="s">
        <v>8</v>
      </c>
      <c r="V10" s="292"/>
      <c r="W10" s="292"/>
      <c r="X10" s="292"/>
      <c r="Y10" s="292"/>
      <c r="Z10" s="292"/>
      <c r="AA10" s="127"/>
      <c r="AB10" s="127"/>
      <c r="AC10" s="128"/>
      <c r="AD10" s="128"/>
      <c r="AE10" s="128"/>
      <c r="AF10" s="292" t="s">
        <v>10</v>
      </c>
      <c r="AG10" s="292"/>
      <c r="AH10" s="292"/>
      <c r="AI10" s="292"/>
      <c r="AJ10" s="292"/>
      <c r="AK10" s="292"/>
    </row>
    <row r="11" spans="1:37" ht="13.5" customHeight="1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ht="14.25" customHeight="1" x14ac:dyDescent="0.25">
      <c r="A12" s="75"/>
      <c r="B12" s="75"/>
      <c r="C12" s="293" t="s">
        <v>11</v>
      </c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75"/>
      <c r="R12" s="75"/>
      <c r="T12" s="75"/>
      <c r="U12" s="75"/>
      <c r="V12" s="293" t="s">
        <v>11</v>
      </c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75"/>
      <c r="AK12" s="75"/>
    </row>
    <row r="13" spans="1:37" ht="14.25" customHeight="1" x14ac:dyDescent="0.25">
      <c r="A13" s="75"/>
      <c r="B13" s="75"/>
      <c r="C13" s="293" t="s">
        <v>440</v>
      </c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75"/>
      <c r="R13" s="75"/>
      <c r="T13" s="75"/>
      <c r="U13" s="75"/>
      <c r="V13" s="293" t="s">
        <v>440</v>
      </c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75"/>
      <c r="AK13" s="75"/>
    </row>
    <row r="14" spans="1:37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ht="12.75" customHeight="1" x14ac:dyDescent="0.25">
      <c r="A15" s="236" t="s">
        <v>441</v>
      </c>
      <c r="B15" s="236"/>
      <c r="C15" s="236"/>
      <c r="D15" s="236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T15" s="236" t="s">
        <v>441</v>
      </c>
      <c r="U15" s="236"/>
      <c r="V15" s="236"/>
      <c r="W15" s="236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ht="12.75" customHeight="1" x14ac:dyDescent="0.25">
      <c r="A16" s="236" t="s">
        <v>442</v>
      </c>
      <c r="B16" s="236"/>
      <c r="C16" s="236"/>
      <c r="D16" s="236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T16" s="236" t="s">
        <v>478</v>
      </c>
      <c r="U16" s="236"/>
      <c r="V16" s="236"/>
      <c r="W16" s="236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ht="12.75" customHeight="1" x14ac:dyDescent="0.25">
      <c r="A17" s="236" t="s">
        <v>443</v>
      </c>
      <c r="B17" s="236"/>
      <c r="C17" s="236"/>
      <c r="D17" s="236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T17" s="236" t="s">
        <v>443</v>
      </c>
      <c r="U17" s="236"/>
      <c r="V17" s="236"/>
      <c r="W17" s="236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ht="12.75" customHeight="1" x14ac:dyDescent="0.25">
      <c r="A18" s="75"/>
      <c r="B18" s="235" t="s">
        <v>12</v>
      </c>
      <c r="C18" s="23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T18" s="75"/>
      <c r="U18" s="235" t="s">
        <v>12</v>
      </c>
      <c r="V18" s="23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ht="12.75" customHeight="1" x14ac:dyDescent="0.25">
      <c r="A19" s="246" t="s">
        <v>13</v>
      </c>
      <c r="B19" s="246"/>
      <c r="C19" s="75"/>
      <c r="D19" s="75"/>
      <c r="E19" s="75"/>
      <c r="F19" s="75"/>
      <c r="G19" s="75"/>
      <c r="H19" s="75"/>
      <c r="I19" s="247" t="s">
        <v>32</v>
      </c>
      <c r="J19" s="247"/>
      <c r="K19" s="75"/>
      <c r="L19" s="75"/>
      <c r="M19" s="75"/>
      <c r="N19" s="75"/>
      <c r="O19" s="75"/>
      <c r="P19" s="75"/>
      <c r="Q19" s="75"/>
      <c r="R19" s="75"/>
      <c r="T19" s="246" t="s">
        <v>13</v>
      </c>
      <c r="U19" s="246"/>
      <c r="V19" s="75"/>
      <c r="W19" s="75"/>
      <c r="X19" s="75"/>
      <c r="Y19" s="75"/>
      <c r="Z19" s="75"/>
      <c r="AA19" s="75"/>
      <c r="AB19" s="247" t="s">
        <v>32</v>
      </c>
      <c r="AC19" s="247"/>
      <c r="AD19" s="75"/>
      <c r="AE19" s="75"/>
      <c r="AF19" s="75"/>
      <c r="AG19" s="75"/>
      <c r="AH19" s="75"/>
      <c r="AI19" s="75"/>
      <c r="AJ19" s="75"/>
      <c r="AK19" s="75"/>
    </row>
    <row r="20" spans="1:37" ht="14.25" customHeight="1" x14ac:dyDescent="0.25">
      <c r="A20" s="248" t="s">
        <v>14</v>
      </c>
      <c r="B20" s="248" t="s">
        <v>15</v>
      </c>
      <c r="C20" s="248"/>
      <c r="D20" s="248"/>
      <c r="E20" s="249" t="s">
        <v>16</v>
      </c>
      <c r="F20" s="251" t="s">
        <v>17</v>
      </c>
      <c r="G20" s="251"/>
      <c r="H20" s="251"/>
      <c r="I20" s="252" t="s">
        <v>21</v>
      </c>
      <c r="J20" s="329" t="s">
        <v>302</v>
      </c>
      <c r="K20" s="252" t="s">
        <v>22</v>
      </c>
      <c r="L20" s="252"/>
      <c r="M20" s="252"/>
      <c r="N20" s="252"/>
      <c r="O20" s="252" t="s">
        <v>23</v>
      </c>
      <c r="P20" s="252"/>
      <c r="Q20" s="252"/>
      <c r="R20" s="252"/>
      <c r="T20" s="248" t="s">
        <v>14</v>
      </c>
      <c r="U20" s="248" t="s">
        <v>15</v>
      </c>
      <c r="V20" s="248"/>
      <c r="W20" s="248"/>
      <c r="X20" s="249" t="s">
        <v>16</v>
      </c>
      <c r="Y20" s="251" t="s">
        <v>17</v>
      </c>
      <c r="Z20" s="251"/>
      <c r="AA20" s="251"/>
      <c r="AB20" s="252" t="s">
        <v>21</v>
      </c>
      <c r="AC20" s="329" t="s">
        <v>302</v>
      </c>
      <c r="AD20" s="252" t="s">
        <v>22</v>
      </c>
      <c r="AE20" s="252"/>
      <c r="AF20" s="252"/>
      <c r="AG20" s="252"/>
      <c r="AH20" s="252" t="s">
        <v>23</v>
      </c>
      <c r="AI20" s="252"/>
      <c r="AJ20" s="252"/>
      <c r="AK20" s="252"/>
    </row>
    <row r="21" spans="1:37" ht="14.25" customHeight="1" x14ac:dyDescent="0.25">
      <c r="A21" s="248"/>
      <c r="B21" s="248"/>
      <c r="C21" s="248"/>
      <c r="D21" s="248"/>
      <c r="E21" s="250"/>
      <c r="F21" s="66" t="s">
        <v>18</v>
      </c>
      <c r="G21" s="66" t="s">
        <v>19</v>
      </c>
      <c r="H21" s="66" t="s">
        <v>20</v>
      </c>
      <c r="I21" s="252"/>
      <c r="J21" s="330"/>
      <c r="K21" s="67" t="s">
        <v>24</v>
      </c>
      <c r="L21" s="67" t="s">
        <v>25</v>
      </c>
      <c r="M21" s="67" t="s">
        <v>26</v>
      </c>
      <c r="N21" s="67" t="s">
        <v>27</v>
      </c>
      <c r="O21" s="67" t="s">
        <v>28</v>
      </c>
      <c r="P21" s="67" t="s">
        <v>29</v>
      </c>
      <c r="Q21" s="67" t="s">
        <v>30</v>
      </c>
      <c r="R21" s="67" t="s">
        <v>31</v>
      </c>
      <c r="T21" s="248"/>
      <c r="U21" s="248"/>
      <c r="V21" s="248"/>
      <c r="W21" s="248"/>
      <c r="X21" s="250"/>
      <c r="Y21" s="66" t="s">
        <v>18</v>
      </c>
      <c r="Z21" s="66" t="s">
        <v>19</v>
      </c>
      <c r="AA21" s="66" t="s">
        <v>20</v>
      </c>
      <c r="AB21" s="252"/>
      <c r="AC21" s="330"/>
      <c r="AD21" s="67" t="s">
        <v>24</v>
      </c>
      <c r="AE21" s="67" t="s">
        <v>25</v>
      </c>
      <c r="AF21" s="67" t="s">
        <v>26</v>
      </c>
      <c r="AG21" s="67" t="s">
        <v>27</v>
      </c>
      <c r="AH21" s="67" t="s">
        <v>28</v>
      </c>
      <c r="AI21" s="67" t="s">
        <v>29</v>
      </c>
      <c r="AJ21" s="67" t="s">
        <v>30</v>
      </c>
      <c r="AK21" s="67" t="s">
        <v>31</v>
      </c>
    </row>
    <row r="22" spans="1:37" ht="12.95" customHeight="1" x14ac:dyDescent="0.25">
      <c r="A22" s="86" t="s">
        <v>382</v>
      </c>
      <c r="B22" s="331" t="s">
        <v>383</v>
      </c>
      <c r="C22" s="331"/>
      <c r="D22" s="331"/>
      <c r="E22" s="79" t="s">
        <v>56</v>
      </c>
      <c r="F22" s="74">
        <v>5.64</v>
      </c>
      <c r="G22" s="74">
        <v>3.43</v>
      </c>
      <c r="H22" s="74">
        <v>50.29</v>
      </c>
      <c r="I22" s="74">
        <v>255.24</v>
      </c>
      <c r="J22" s="74"/>
      <c r="K22" s="74">
        <v>0.06</v>
      </c>
      <c r="L22" s="74">
        <v>0.91</v>
      </c>
      <c r="M22" s="74">
        <v>0.01</v>
      </c>
      <c r="N22" s="74">
        <v>0.7</v>
      </c>
      <c r="O22" s="74">
        <v>122.45</v>
      </c>
      <c r="P22" s="74">
        <v>147.09</v>
      </c>
      <c r="Q22" s="74">
        <v>34.72</v>
      </c>
      <c r="R22" s="74">
        <v>0.57999999999999996</v>
      </c>
      <c r="T22" s="86" t="s">
        <v>382</v>
      </c>
      <c r="U22" s="331" t="s">
        <v>383</v>
      </c>
      <c r="V22" s="331"/>
      <c r="W22" s="331"/>
      <c r="X22" s="79" t="s">
        <v>56</v>
      </c>
      <c r="Y22" s="74">
        <v>5.64</v>
      </c>
      <c r="Z22" s="74">
        <v>3.43</v>
      </c>
      <c r="AA22" s="74">
        <v>50.29</v>
      </c>
      <c r="AB22" s="74">
        <v>255.24</v>
      </c>
      <c r="AC22" s="74"/>
      <c r="AD22" s="74">
        <v>0.06</v>
      </c>
      <c r="AE22" s="74">
        <v>0.91</v>
      </c>
      <c r="AF22" s="74">
        <v>0.01</v>
      </c>
      <c r="AG22" s="74">
        <v>0.7</v>
      </c>
      <c r="AH22" s="74">
        <v>122.45</v>
      </c>
      <c r="AI22" s="74">
        <v>147.09</v>
      </c>
      <c r="AJ22" s="74">
        <v>34.72</v>
      </c>
      <c r="AK22" s="74">
        <v>0.57999999999999996</v>
      </c>
    </row>
    <row r="23" spans="1:37" ht="12.95" customHeight="1" x14ac:dyDescent="0.25">
      <c r="A23" s="86" t="s">
        <v>296</v>
      </c>
      <c r="B23" s="268" t="s">
        <v>295</v>
      </c>
      <c r="C23" s="268"/>
      <c r="D23" s="268"/>
      <c r="E23" s="79" t="s">
        <v>455</v>
      </c>
      <c r="F23" s="74">
        <v>2.71</v>
      </c>
      <c r="G23" s="74">
        <v>3.45</v>
      </c>
      <c r="H23" s="74"/>
      <c r="I23" s="74">
        <v>42.12</v>
      </c>
      <c r="J23" s="74"/>
      <c r="K23" s="74">
        <v>0.01</v>
      </c>
      <c r="L23" s="74">
        <v>0.09</v>
      </c>
      <c r="M23" s="74">
        <v>0.03</v>
      </c>
      <c r="N23" s="74">
        <v>0.02</v>
      </c>
      <c r="O23" s="74">
        <v>102.96</v>
      </c>
      <c r="P23" s="74">
        <v>58.5</v>
      </c>
      <c r="Q23" s="74">
        <v>4.0999999999999996</v>
      </c>
      <c r="R23" s="74">
        <v>0.12</v>
      </c>
      <c r="T23" s="86" t="s">
        <v>296</v>
      </c>
      <c r="U23" s="268" t="s">
        <v>295</v>
      </c>
      <c r="V23" s="268"/>
      <c r="W23" s="268"/>
      <c r="X23" s="79" t="s">
        <v>455</v>
      </c>
      <c r="Y23" s="74">
        <v>2.71</v>
      </c>
      <c r="Z23" s="74">
        <v>3.45</v>
      </c>
      <c r="AA23" s="74"/>
      <c r="AB23" s="74">
        <v>42.12</v>
      </c>
      <c r="AC23" s="74"/>
      <c r="AD23" s="74">
        <v>0.01</v>
      </c>
      <c r="AE23" s="74">
        <v>0.09</v>
      </c>
      <c r="AF23" s="74">
        <v>0.03</v>
      </c>
      <c r="AG23" s="74">
        <v>0.02</v>
      </c>
      <c r="AH23" s="74">
        <v>102.96</v>
      </c>
      <c r="AI23" s="74">
        <v>58.5</v>
      </c>
      <c r="AJ23" s="74">
        <v>4.0999999999999996</v>
      </c>
      <c r="AK23" s="74">
        <v>0.12</v>
      </c>
    </row>
    <row r="24" spans="1:37" ht="12.95" customHeight="1" x14ac:dyDescent="0.25">
      <c r="A24" s="65" t="s">
        <v>558</v>
      </c>
      <c r="B24" s="268" t="s">
        <v>39</v>
      </c>
      <c r="C24" s="268"/>
      <c r="D24" s="268"/>
      <c r="E24" s="79" t="s">
        <v>87</v>
      </c>
      <c r="F24" s="74">
        <v>1.48</v>
      </c>
      <c r="G24" s="74">
        <v>0.57999999999999996</v>
      </c>
      <c r="H24" s="74">
        <v>10.28</v>
      </c>
      <c r="I24" s="74">
        <v>50</v>
      </c>
      <c r="J24" s="74"/>
      <c r="K24" s="74">
        <v>0.03</v>
      </c>
      <c r="L24" s="74"/>
      <c r="M24" s="74"/>
      <c r="N24" s="74">
        <v>0.31</v>
      </c>
      <c r="O24" s="74">
        <v>50</v>
      </c>
      <c r="P24" s="74">
        <v>16.399999999999999</v>
      </c>
      <c r="Q24" s="74">
        <v>6.6</v>
      </c>
      <c r="R24" s="74">
        <v>0.3</v>
      </c>
      <c r="T24" s="65" t="s">
        <v>558</v>
      </c>
      <c r="U24" s="268" t="s">
        <v>39</v>
      </c>
      <c r="V24" s="268"/>
      <c r="W24" s="268"/>
      <c r="X24" s="79" t="s">
        <v>87</v>
      </c>
      <c r="Y24" s="74">
        <v>1.48</v>
      </c>
      <c r="Z24" s="74">
        <v>0.57999999999999996</v>
      </c>
      <c r="AA24" s="74">
        <v>10.28</v>
      </c>
      <c r="AB24" s="74">
        <v>50</v>
      </c>
      <c r="AC24" s="74"/>
      <c r="AD24" s="74">
        <v>0.03</v>
      </c>
      <c r="AE24" s="74"/>
      <c r="AF24" s="74"/>
      <c r="AG24" s="74">
        <v>0.31</v>
      </c>
      <c r="AH24" s="74">
        <v>50</v>
      </c>
      <c r="AI24" s="74">
        <v>16.399999999999999</v>
      </c>
      <c r="AJ24" s="74">
        <v>6.6</v>
      </c>
      <c r="AK24" s="74">
        <v>0.3</v>
      </c>
    </row>
    <row r="25" spans="1:37" ht="12.95" customHeight="1" x14ac:dyDescent="0.25">
      <c r="A25" s="86" t="s">
        <v>400</v>
      </c>
      <c r="B25" s="268" t="s">
        <v>401</v>
      </c>
      <c r="C25" s="268"/>
      <c r="D25" s="268"/>
      <c r="E25" s="79">
        <v>200</v>
      </c>
      <c r="F25" s="74">
        <v>3.67</v>
      </c>
      <c r="G25" s="74">
        <v>2.6</v>
      </c>
      <c r="H25" s="74">
        <v>25.09</v>
      </c>
      <c r="I25" s="74">
        <v>138.4</v>
      </c>
      <c r="J25" s="74"/>
      <c r="K25" s="74">
        <v>0.03</v>
      </c>
      <c r="L25" s="74">
        <v>0.38</v>
      </c>
      <c r="M25" s="74">
        <v>0.01</v>
      </c>
      <c r="N25" s="74">
        <v>0.15</v>
      </c>
      <c r="O25" s="74">
        <v>127.99</v>
      </c>
      <c r="P25" s="74">
        <v>117.86</v>
      </c>
      <c r="Q25" s="74">
        <v>18</v>
      </c>
      <c r="R25" s="74">
        <v>0.64</v>
      </c>
      <c r="T25" s="86" t="s">
        <v>400</v>
      </c>
      <c r="U25" s="268" t="s">
        <v>401</v>
      </c>
      <c r="V25" s="268"/>
      <c r="W25" s="268"/>
      <c r="X25" s="79">
        <v>200</v>
      </c>
      <c r="Y25" s="74">
        <v>3.67</v>
      </c>
      <c r="Z25" s="74">
        <v>2.6</v>
      </c>
      <c r="AA25" s="74">
        <v>25.09</v>
      </c>
      <c r="AB25" s="74">
        <v>138.4</v>
      </c>
      <c r="AC25" s="74"/>
      <c r="AD25" s="74">
        <v>0.03</v>
      </c>
      <c r="AE25" s="74">
        <v>0.38</v>
      </c>
      <c r="AF25" s="74">
        <v>0.01</v>
      </c>
      <c r="AG25" s="74">
        <v>0.15</v>
      </c>
      <c r="AH25" s="74">
        <v>127.99</v>
      </c>
      <c r="AI25" s="74">
        <v>117.86</v>
      </c>
      <c r="AJ25" s="74">
        <v>18</v>
      </c>
      <c r="AK25" s="74">
        <v>0.64</v>
      </c>
    </row>
    <row r="26" spans="1:37" ht="12.95" customHeight="1" x14ac:dyDescent="0.25">
      <c r="A26" s="86" t="s">
        <v>297</v>
      </c>
      <c r="B26" s="268" t="s">
        <v>40</v>
      </c>
      <c r="C26" s="268"/>
      <c r="D26" s="268"/>
      <c r="E26" s="79" t="s">
        <v>56</v>
      </c>
      <c r="F26" s="74">
        <v>5.8</v>
      </c>
      <c r="G26" s="74">
        <v>5</v>
      </c>
      <c r="H26" s="74">
        <v>8</v>
      </c>
      <c r="I26" s="74">
        <v>100</v>
      </c>
      <c r="J26" s="74"/>
      <c r="K26" s="74">
        <v>0.08</v>
      </c>
      <c r="L26" s="74">
        <v>1.4</v>
      </c>
      <c r="M26" s="74">
        <v>0.04</v>
      </c>
      <c r="N26" s="74">
        <v>0.2</v>
      </c>
      <c r="O26" s="74">
        <v>240</v>
      </c>
      <c r="P26" s="74">
        <v>180</v>
      </c>
      <c r="Q26" s="74">
        <v>28</v>
      </c>
      <c r="R26" s="74">
        <v>0.2</v>
      </c>
      <c r="T26" s="86" t="s">
        <v>297</v>
      </c>
      <c r="U26" s="268" t="s">
        <v>40</v>
      </c>
      <c r="V26" s="268"/>
      <c r="W26" s="268"/>
      <c r="X26" s="79" t="s">
        <v>56</v>
      </c>
      <c r="Y26" s="74">
        <v>5.8</v>
      </c>
      <c r="Z26" s="74">
        <v>5</v>
      </c>
      <c r="AA26" s="74">
        <v>8</v>
      </c>
      <c r="AB26" s="74">
        <v>100</v>
      </c>
      <c r="AC26" s="74"/>
      <c r="AD26" s="74">
        <v>0.08</v>
      </c>
      <c r="AE26" s="74">
        <v>1.4</v>
      </c>
      <c r="AF26" s="74">
        <v>0.04</v>
      </c>
      <c r="AG26" s="74">
        <v>0.2</v>
      </c>
      <c r="AH26" s="74">
        <v>240</v>
      </c>
      <c r="AI26" s="74">
        <v>180</v>
      </c>
      <c r="AJ26" s="74">
        <v>28</v>
      </c>
      <c r="AK26" s="74">
        <v>0.2</v>
      </c>
    </row>
    <row r="27" spans="1:37" ht="12.95" customHeight="1" x14ac:dyDescent="0.25">
      <c r="A27" s="177"/>
      <c r="B27" s="298" t="s">
        <v>35</v>
      </c>
      <c r="C27" s="299"/>
      <c r="D27" s="300"/>
      <c r="E27" s="79"/>
      <c r="F27" s="178">
        <f>SUM(F22:F26)</f>
        <v>19.3</v>
      </c>
      <c r="G27" s="178">
        <f>SUM(G22:G26)</f>
        <v>15.06</v>
      </c>
      <c r="H27" s="178">
        <f>SUM(H22:H26)</f>
        <v>93.66</v>
      </c>
      <c r="I27" s="178">
        <f>SUM(I22:I26)</f>
        <v>585.76</v>
      </c>
      <c r="J27" s="179">
        <v>0.24929999999999999</v>
      </c>
      <c r="K27" s="180">
        <f t="shared" ref="K27:R27" si="0">SUM(K22:K26)</f>
        <v>0.21000000000000002</v>
      </c>
      <c r="L27" s="180">
        <f t="shared" si="0"/>
        <v>2.78</v>
      </c>
      <c r="M27" s="180">
        <f t="shared" si="0"/>
        <v>0.09</v>
      </c>
      <c r="N27" s="180">
        <f t="shared" si="0"/>
        <v>1.38</v>
      </c>
      <c r="O27" s="180">
        <f t="shared" si="0"/>
        <v>643.4</v>
      </c>
      <c r="P27" s="180">
        <f t="shared" si="0"/>
        <v>519.85</v>
      </c>
      <c r="Q27" s="180">
        <f t="shared" si="0"/>
        <v>91.42</v>
      </c>
      <c r="R27" s="180">
        <f t="shared" si="0"/>
        <v>1.84</v>
      </c>
      <c r="T27" s="65"/>
      <c r="U27" s="260" t="s">
        <v>35</v>
      </c>
      <c r="V27" s="261"/>
      <c r="W27" s="262"/>
      <c r="X27" s="62"/>
      <c r="Y27" s="84">
        <f>SUM(Y22:Y26)</f>
        <v>19.3</v>
      </c>
      <c r="Z27" s="84">
        <f>SUM(Z22:Z26)</f>
        <v>15.06</v>
      </c>
      <c r="AA27" s="84">
        <f>SUM(AA22:AA26)</f>
        <v>93.66</v>
      </c>
      <c r="AB27" s="84">
        <f>SUM(AB22:AB26)</f>
        <v>585.76</v>
      </c>
      <c r="AC27" s="70">
        <v>0.24929999999999999</v>
      </c>
      <c r="AD27" s="85">
        <f t="shared" ref="AD27:AK27" si="1">SUM(AD22:AD26)</f>
        <v>0.21000000000000002</v>
      </c>
      <c r="AE27" s="85">
        <f t="shared" si="1"/>
        <v>2.78</v>
      </c>
      <c r="AF27" s="85">
        <f t="shared" si="1"/>
        <v>0.09</v>
      </c>
      <c r="AG27" s="85">
        <f t="shared" si="1"/>
        <v>1.38</v>
      </c>
      <c r="AH27" s="85">
        <f t="shared" si="1"/>
        <v>643.4</v>
      </c>
      <c r="AI27" s="85">
        <f t="shared" si="1"/>
        <v>519.85</v>
      </c>
      <c r="AJ27" s="85">
        <f t="shared" si="1"/>
        <v>91.42</v>
      </c>
      <c r="AK27" s="85">
        <f t="shared" si="1"/>
        <v>1.84</v>
      </c>
    </row>
    <row r="28" spans="1:37" ht="12.95" customHeight="1" x14ac:dyDescent="0.25">
      <c r="A28" s="129"/>
      <c r="B28" s="272"/>
      <c r="C28" s="272"/>
      <c r="D28" s="272"/>
      <c r="E28" s="130"/>
      <c r="F28" s="127"/>
      <c r="G28" s="127"/>
      <c r="H28" s="127"/>
      <c r="I28" s="273" t="s">
        <v>33</v>
      </c>
      <c r="J28" s="273"/>
      <c r="K28" s="127"/>
      <c r="L28" s="127"/>
      <c r="M28" s="127"/>
      <c r="N28" s="127"/>
      <c r="O28" s="127"/>
      <c r="P28" s="127"/>
      <c r="Q28" s="127"/>
      <c r="R28" s="127"/>
      <c r="T28" s="129"/>
      <c r="U28" s="272"/>
      <c r="V28" s="272"/>
      <c r="W28" s="272"/>
      <c r="X28" s="130"/>
      <c r="Y28" s="127"/>
      <c r="Z28" s="127"/>
      <c r="AA28" s="127"/>
      <c r="AB28" s="273" t="s">
        <v>33</v>
      </c>
      <c r="AC28" s="273"/>
      <c r="AD28" s="127"/>
      <c r="AE28" s="127"/>
      <c r="AF28" s="127"/>
      <c r="AG28" s="127"/>
      <c r="AH28" s="127"/>
      <c r="AI28" s="127"/>
      <c r="AJ28" s="127"/>
      <c r="AK28" s="127"/>
    </row>
    <row r="29" spans="1:37" ht="12.95" customHeight="1" x14ac:dyDescent="0.25">
      <c r="A29" s="83" t="s">
        <v>298</v>
      </c>
      <c r="B29" s="237" t="s">
        <v>43</v>
      </c>
      <c r="C29" s="238"/>
      <c r="D29" s="239"/>
      <c r="E29" s="62" t="s">
        <v>103</v>
      </c>
      <c r="F29" s="63">
        <v>0.79</v>
      </c>
      <c r="G29" s="63">
        <v>1.95</v>
      </c>
      <c r="H29" s="64">
        <v>3.88</v>
      </c>
      <c r="I29" s="64">
        <v>36.24</v>
      </c>
      <c r="J29" s="63"/>
      <c r="K29" s="63">
        <v>0.01</v>
      </c>
      <c r="L29" s="64">
        <v>10.26</v>
      </c>
      <c r="M29" s="63"/>
      <c r="N29" s="64">
        <v>0.37</v>
      </c>
      <c r="O29" s="63">
        <v>14.98</v>
      </c>
      <c r="P29" s="63">
        <v>16.989999999999998</v>
      </c>
      <c r="Q29" s="64">
        <v>9.0399999999999991</v>
      </c>
      <c r="R29" s="63">
        <v>0.28000000000000003</v>
      </c>
      <c r="T29" s="83" t="s">
        <v>345</v>
      </c>
      <c r="U29" s="237" t="s">
        <v>346</v>
      </c>
      <c r="V29" s="238"/>
      <c r="W29" s="239"/>
      <c r="X29" s="62" t="s">
        <v>103</v>
      </c>
      <c r="Y29" s="63">
        <v>0.85</v>
      </c>
      <c r="Z29" s="63">
        <v>3.62</v>
      </c>
      <c r="AA29" s="64">
        <v>3.77</v>
      </c>
      <c r="AB29" s="64">
        <v>51</v>
      </c>
      <c r="AC29" s="63"/>
      <c r="AD29" s="63">
        <v>0.02</v>
      </c>
      <c r="AE29" s="64">
        <v>3.57</v>
      </c>
      <c r="AF29" s="63"/>
      <c r="AG29" s="64">
        <v>0.14000000000000001</v>
      </c>
      <c r="AH29" s="63">
        <v>18.43</v>
      </c>
      <c r="AI29" s="64">
        <v>23.7</v>
      </c>
      <c r="AJ29" s="64">
        <v>11.17</v>
      </c>
      <c r="AK29" s="63">
        <v>0.64</v>
      </c>
    </row>
    <row r="30" spans="1:37" ht="12.95" customHeight="1" x14ac:dyDescent="0.25">
      <c r="A30" s="65" t="s">
        <v>253</v>
      </c>
      <c r="B30" s="237" t="s">
        <v>41</v>
      </c>
      <c r="C30" s="238"/>
      <c r="D30" s="239"/>
      <c r="E30" s="62" t="s">
        <v>56</v>
      </c>
      <c r="F30" s="63">
        <v>10.57</v>
      </c>
      <c r="G30" s="63">
        <v>3.29</v>
      </c>
      <c r="H30" s="64">
        <v>5.36</v>
      </c>
      <c r="I30" s="63">
        <v>92.99</v>
      </c>
      <c r="J30" s="63"/>
      <c r="K30" s="64">
        <v>0.16</v>
      </c>
      <c r="L30" s="64">
        <v>19.2</v>
      </c>
      <c r="M30" s="63">
        <v>0.02</v>
      </c>
      <c r="N30" s="63">
        <v>3.82</v>
      </c>
      <c r="O30" s="64">
        <v>32.42</v>
      </c>
      <c r="P30" s="64">
        <v>157.5</v>
      </c>
      <c r="Q30" s="63">
        <v>35.19</v>
      </c>
      <c r="R30" s="63">
        <v>1.23</v>
      </c>
      <c r="T30" s="65" t="s">
        <v>253</v>
      </c>
      <c r="U30" s="237" t="s">
        <v>41</v>
      </c>
      <c r="V30" s="238"/>
      <c r="W30" s="239"/>
      <c r="X30" s="62" t="s">
        <v>56</v>
      </c>
      <c r="Y30" s="63">
        <v>10.57</v>
      </c>
      <c r="Z30" s="63">
        <v>3.29</v>
      </c>
      <c r="AA30" s="64">
        <v>5.36</v>
      </c>
      <c r="AB30" s="63">
        <v>92.99</v>
      </c>
      <c r="AC30" s="63"/>
      <c r="AD30" s="64">
        <v>0.16</v>
      </c>
      <c r="AE30" s="64">
        <v>19.2</v>
      </c>
      <c r="AF30" s="63">
        <v>0.02</v>
      </c>
      <c r="AG30" s="63">
        <v>3.82</v>
      </c>
      <c r="AH30" s="64">
        <v>32.42</v>
      </c>
      <c r="AI30" s="64">
        <v>157.5</v>
      </c>
      <c r="AJ30" s="63">
        <v>35.19</v>
      </c>
      <c r="AK30" s="63">
        <v>1.23</v>
      </c>
    </row>
    <row r="31" spans="1:37" s="75" customFormat="1" ht="12.95" customHeight="1" x14ac:dyDescent="0.25">
      <c r="A31" s="65" t="s">
        <v>353</v>
      </c>
      <c r="B31" s="277" t="s">
        <v>163</v>
      </c>
      <c r="C31" s="238"/>
      <c r="D31" s="239"/>
      <c r="E31" s="62" t="s">
        <v>58</v>
      </c>
      <c r="F31" s="63">
        <v>5.52</v>
      </c>
      <c r="G31" s="64">
        <v>5.3</v>
      </c>
      <c r="H31" s="63">
        <v>35.33</v>
      </c>
      <c r="I31" s="64">
        <v>211.09</v>
      </c>
      <c r="J31" s="63"/>
      <c r="K31" s="64">
        <v>0.08</v>
      </c>
      <c r="L31" s="63"/>
      <c r="M31" s="64">
        <v>0.02</v>
      </c>
      <c r="N31" s="63">
        <v>5.14</v>
      </c>
      <c r="O31" s="64">
        <v>9.34</v>
      </c>
      <c r="P31" s="63">
        <v>45.72</v>
      </c>
      <c r="Q31" s="64">
        <v>8.36</v>
      </c>
      <c r="R31" s="64">
        <v>0.63</v>
      </c>
      <c r="T31" s="65" t="s">
        <v>353</v>
      </c>
      <c r="U31" s="277" t="s">
        <v>163</v>
      </c>
      <c r="V31" s="238"/>
      <c r="W31" s="239"/>
      <c r="X31" s="62" t="s">
        <v>58</v>
      </c>
      <c r="Y31" s="63">
        <v>5.52</v>
      </c>
      <c r="Z31" s="64">
        <v>5.3</v>
      </c>
      <c r="AA31" s="63">
        <v>35.33</v>
      </c>
      <c r="AB31" s="64">
        <v>211.09</v>
      </c>
      <c r="AC31" s="63"/>
      <c r="AD31" s="64">
        <v>0.08</v>
      </c>
      <c r="AE31" s="63"/>
      <c r="AF31" s="64">
        <v>0.02</v>
      </c>
      <c r="AG31" s="63">
        <v>5.14</v>
      </c>
      <c r="AH31" s="64">
        <v>9.34</v>
      </c>
      <c r="AI31" s="63">
        <v>45.72</v>
      </c>
      <c r="AJ31" s="64">
        <v>8.36</v>
      </c>
      <c r="AK31" s="64">
        <v>0.63</v>
      </c>
    </row>
    <row r="32" spans="1:37" s="75" customFormat="1" ht="12.95" customHeight="1" x14ac:dyDescent="0.25">
      <c r="A32" s="83" t="s">
        <v>290</v>
      </c>
      <c r="B32" s="237" t="s">
        <v>47</v>
      </c>
      <c r="C32" s="238"/>
      <c r="D32" s="239"/>
      <c r="E32" s="62" t="s">
        <v>121</v>
      </c>
      <c r="F32" s="64">
        <v>3.44</v>
      </c>
      <c r="G32" s="64">
        <v>8.9600000000000009</v>
      </c>
      <c r="H32" s="63">
        <v>10.130000000000001</v>
      </c>
      <c r="I32" s="64">
        <v>136</v>
      </c>
      <c r="J32" s="63"/>
      <c r="K32" s="63">
        <v>0.02</v>
      </c>
      <c r="L32" s="63">
        <v>0.96</v>
      </c>
      <c r="M32" s="64">
        <v>61.52</v>
      </c>
      <c r="N32" s="64">
        <v>0.24</v>
      </c>
      <c r="O32" s="64">
        <v>65.89</v>
      </c>
      <c r="P32" s="63">
        <v>55.44</v>
      </c>
      <c r="Q32" s="63">
        <v>10.56</v>
      </c>
      <c r="R32" s="63">
        <v>0.42</v>
      </c>
      <c r="T32" s="83" t="s">
        <v>290</v>
      </c>
      <c r="U32" s="237" t="s">
        <v>47</v>
      </c>
      <c r="V32" s="238"/>
      <c r="W32" s="239"/>
      <c r="X32" s="62" t="s">
        <v>121</v>
      </c>
      <c r="Y32" s="64">
        <v>3.44</v>
      </c>
      <c r="Z32" s="64">
        <v>8.9600000000000009</v>
      </c>
      <c r="AA32" s="63">
        <v>10.130000000000001</v>
      </c>
      <c r="AB32" s="64">
        <v>136</v>
      </c>
      <c r="AC32" s="63"/>
      <c r="AD32" s="63">
        <v>0.02</v>
      </c>
      <c r="AE32" s="63">
        <v>0.96</v>
      </c>
      <c r="AF32" s="64">
        <v>61.52</v>
      </c>
      <c r="AG32" s="64">
        <v>0.24</v>
      </c>
      <c r="AH32" s="64">
        <v>65.89</v>
      </c>
      <c r="AI32" s="63">
        <v>55.44</v>
      </c>
      <c r="AJ32" s="63">
        <v>10.56</v>
      </c>
      <c r="AK32" s="63">
        <v>0.42</v>
      </c>
    </row>
    <row r="33" spans="1:37" s="75" customFormat="1" ht="12.95" customHeight="1" x14ac:dyDescent="0.25">
      <c r="A33" s="65" t="s">
        <v>288</v>
      </c>
      <c r="B33" s="237" t="s">
        <v>356</v>
      </c>
      <c r="C33" s="238"/>
      <c r="D33" s="239"/>
      <c r="E33" s="62" t="s">
        <v>56</v>
      </c>
      <c r="F33" s="64">
        <v>0.6</v>
      </c>
      <c r="G33" s="64"/>
      <c r="H33" s="64">
        <v>35</v>
      </c>
      <c r="I33" s="64">
        <v>142.4</v>
      </c>
      <c r="J33" s="63"/>
      <c r="K33" s="64">
        <v>0.02</v>
      </c>
      <c r="L33" s="64">
        <v>20</v>
      </c>
      <c r="M33" s="64"/>
      <c r="N33" s="64">
        <v>0.2</v>
      </c>
      <c r="O33" s="64"/>
      <c r="P33" s="64"/>
      <c r="Q33" s="64"/>
      <c r="R33" s="64"/>
      <c r="T33" s="65" t="s">
        <v>288</v>
      </c>
      <c r="U33" s="237" t="s">
        <v>356</v>
      </c>
      <c r="V33" s="238"/>
      <c r="W33" s="239"/>
      <c r="X33" s="62" t="s">
        <v>56</v>
      </c>
      <c r="Y33" s="64">
        <v>0.6</v>
      </c>
      <c r="Z33" s="64"/>
      <c r="AA33" s="64">
        <v>35</v>
      </c>
      <c r="AB33" s="64">
        <v>142.4</v>
      </c>
      <c r="AC33" s="63"/>
      <c r="AD33" s="64">
        <v>0.02</v>
      </c>
      <c r="AE33" s="64">
        <v>20</v>
      </c>
      <c r="AF33" s="64"/>
      <c r="AG33" s="64">
        <v>0.2</v>
      </c>
      <c r="AH33" s="64"/>
      <c r="AI33" s="64"/>
      <c r="AJ33" s="64"/>
      <c r="AK33" s="64"/>
    </row>
    <row r="34" spans="1:37" s="75" customFormat="1" ht="12.95" customHeight="1" x14ac:dyDescent="0.25">
      <c r="A34" s="65" t="s">
        <v>558</v>
      </c>
      <c r="B34" s="237" t="s">
        <v>44</v>
      </c>
      <c r="C34" s="238"/>
      <c r="D34" s="239"/>
      <c r="E34" s="62" t="s">
        <v>120</v>
      </c>
      <c r="F34" s="82">
        <v>3.95</v>
      </c>
      <c r="G34" s="64">
        <v>0.5</v>
      </c>
      <c r="H34" s="82">
        <v>24.15</v>
      </c>
      <c r="I34" s="64">
        <v>116.9</v>
      </c>
      <c r="J34" s="63"/>
      <c r="K34" s="64">
        <v>0.08</v>
      </c>
      <c r="L34" s="63"/>
      <c r="M34" s="63"/>
      <c r="N34" s="63">
        <v>0.77</v>
      </c>
      <c r="O34" s="64">
        <v>13</v>
      </c>
      <c r="P34" s="64">
        <v>41.5</v>
      </c>
      <c r="Q34" s="64">
        <v>17.5</v>
      </c>
      <c r="R34" s="64">
        <v>0.8</v>
      </c>
      <c r="T34" s="65" t="s">
        <v>558</v>
      </c>
      <c r="U34" s="237" t="s">
        <v>44</v>
      </c>
      <c r="V34" s="238"/>
      <c r="W34" s="239"/>
      <c r="X34" s="62" t="s">
        <v>120</v>
      </c>
      <c r="Y34" s="82">
        <v>3.95</v>
      </c>
      <c r="Z34" s="64">
        <v>0.5</v>
      </c>
      <c r="AA34" s="82">
        <v>24.15</v>
      </c>
      <c r="AB34" s="64">
        <v>116.9</v>
      </c>
      <c r="AC34" s="63"/>
      <c r="AD34" s="64">
        <v>0.08</v>
      </c>
      <c r="AE34" s="63"/>
      <c r="AF34" s="63"/>
      <c r="AG34" s="63">
        <v>0.77</v>
      </c>
      <c r="AH34" s="64">
        <v>13</v>
      </c>
      <c r="AI34" s="64">
        <v>41.5</v>
      </c>
      <c r="AJ34" s="64">
        <v>17.5</v>
      </c>
      <c r="AK34" s="64">
        <v>0.8</v>
      </c>
    </row>
    <row r="35" spans="1:37" s="75" customFormat="1" ht="12.95" customHeight="1" x14ac:dyDescent="0.25">
      <c r="A35" s="65" t="s">
        <v>558</v>
      </c>
      <c r="B35" s="237" t="s">
        <v>45</v>
      </c>
      <c r="C35" s="238"/>
      <c r="D35" s="239"/>
      <c r="E35" s="62" t="s">
        <v>120</v>
      </c>
      <c r="F35" s="64">
        <v>3.25</v>
      </c>
      <c r="G35" s="64">
        <v>0.5</v>
      </c>
      <c r="H35" s="82">
        <v>20.05</v>
      </c>
      <c r="I35" s="64">
        <v>95</v>
      </c>
      <c r="J35" s="63"/>
      <c r="K35" s="64">
        <v>0.03</v>
      </c>
      <c r="L35" s="64"/>
      <c r="M35" s="64"/>
      <c r="N35" s="64">
        <v>0.32</v>
      </c>
      <c r="O35" s="64">
        <v>10.5</v>
      </c>
      <c r="P35" s="64">
        <v>43.5</v>
      </c>
      <c r="Q35" s="64">
        <v>9.5</v>
      </c>
      <c r="R35" s="64">
        <v>1</v>
      </c>
      <c r="T35" s="65" t="s">
        <v>558</v>
      </c>
      <c r="U35" s="237" t="s">
        <v>45</v>
      </c>
      <c r="V35" s="238"/>
      <c r="W35" s="239"/>
      <c r="X35" s="62" t="s">
        <v>120</v>
      </c>
      <c r="Y35" s="64">
        <v>3.25</v>
      </c>
      <c r="Z35" s="64">
        <v>0.5</v>
      </c>
      <c r="AA35" s="82">
        <v>20.05</v>
      </c>
      <c r="AB35" s="64">
        <v>95</v>
      </c>
      <c r="AC35" s="63"/>
      <c r="AD35" s="64">
        <v>0.03</v>
      </c>
      <c r="AE35" s="64"/>
      <c r="AF35" s="64"/>
      <c r="AG35" s="64">
        <v>0.32</v>
      </c>
      <c r="AH35" s="64">
        <v>10.5</v>
      </c>
      <c r="AI35" s="64">
        <v>43.5</v>
      </c>
      <c r="AJ35" s="64">
        <v>9.5</v>
      </c>
      <c r="AK35" s="64">
        <v>1</v>
      </c>
    </row>
    <row r="36" spans="1:37" ht="12.95" customHeight="1" x14ac:dyDescent="0.25">
      <c r="A36" s="109"/>
      <c r="B36" s="240" t="s">
        <v>34</v>
      </c>
      <c r="C36" s="241"/>
      <c r="D36" s="242"/>
      <c r="E36" s="88"/>
      <c r="F36" s="90">
        <f>SUM(F29:F35)</f>
        <v>28.12</v>
      </c>
      <c r="G36" s="90">
        <f>SUM(G29:G35)</f>
        <v>20.5</v>
      </c>
      <c r="H36" s="90">
        <f>SUM(H29:H35)</f>
        <v>133.9</v>
      </c>
      <c r="I36" s="90">
        <f>SUM(I29:I35)</f>
        <v>830.62</v>
      </c>
      <c r="J36" s="68">
        <v>0.35339999999999999</v>
      </c>
      <c r="K36" s="91">
        <f t="shared" ref="K36:R36" si="2">SUM(K29:K35)</f>
        <v>0.4</v>
      </c>
      <c r="L36" s="91">
        <f t="shared" si="2"/>
        <v>50.42</v>
      </c>
      <c r="M36" s="92">
        <f t="shared" si="2"/>
        <v>61.56</v>
      </c>
      <c r="N36" s="91">
        <f t="shared" si="2"/>
        <v>10.859999999999998</v>
      </c>
      <c r="O36" s="91">
        <f t="shared" si="2"/>
        <v>146.13</v>
      </c>
      <c r="P36" s="91">
        <f t="shared" si="2"/>
        <v>360.65</v>
      </c>
      <c r="Q36" s="91">
        <f t="shared" si="2"/>
        <v>90.15</v>
      </c>
      <c r="R36" s="92">
        <f t="shared" si="2"/>
        <v>4.3600000000000003</v>
      </c>
      <c r="T36" s="109"/>
      <c r="U36" s="240" t="s">
        <v>34</v>
      </c>
      <c r="V36" s="241"/>
      <c r="W36" s="242"/>
      <c r="X36" s="88"/>
      <c r="Y36" s="90">
        <f>SUM(Y29:Y35)</f>
        <v>28.18</v>
      </c>
      <c r="Z36" s="90">
        <f>SUM(Z29:Z35)</f>
        <v>22.17</v>
      </c>
      <c r="AA36" s="90">
        <f>SUM(AA29:AA35)</f>
        <v>133.79000000000002</v>
      </c>
      <c r="AB36" s="90">
        <f>SUM(AB29:AB35)</f>
        <v>845.38</v>
      </c>
      <c r="AC36" s="68">
        <v>0.35970000000000002</v>
      </c>
      <c r="AD36" s="91">
        <f t="shared" ref="AD36:AK36" si="3">SUM(AD29:AD35)</f>
        <v>0.41000000000000003</v>
      </c>
      <c r="AE36" s="91">
        <f t="shared" si="3"/>
        <v>43.730000000000004</v>
      </c>
      <c r="AF36" s="92">
        <f t="shared" si="3"/>
        <v>61.56</v>
      </c>
      <c r="AG36" s="91">
        <f t="shared" si="3"/>
        <v>10.629999999999999</v>
      </c>
      <c r="AH36" s="91">
        <f t="shared" si="3"/>
        <v>149.57999999999998</v>
      </c>
      <c r="AI36" s="91">
        <f t="shared" si="3"/>
        <v>367.36</v>
      </c>
      <c r="AJ36" s="91">
        <f t="shared" si="3"/>
        <v>92.28</v>
      </c>
      <c r="AK36" s="92">
        <f t="shared" si="3"/>
        <v>4.72</v>
      </c>
    </row>
    <row r="37" spans="1:37" ht="12.95" customHeight="1" thickBot="1" x14ac:dyDescent="0.3">
      <c r="A37" s="93"/>
      <c r="B37" s="263" t="s">
        <v>36</v>
      </c>
      <c r="C37" s="264"/>
      <c r="D37" s="265"/>
      <c r="E37" s="94"/>
      <c r="F37" s="95">
        <f>F27+F36</f>
        <v>47.42</v>
      </c>
      <c r="G37" s="95">
        <f t="shared" ref="G37:I37" si="4">G27+G36</f>
        <v>35.56</v>
      </c>
      <c r="H37" s="95">
        <f t="shared" si="4"/>
        <v>227.56</v>
      </c>
      <c r="I37" s="95">
        <f t="shared" si="4"/>
        <v>1416.38</v>
      </c>
      <c r="J37" s="69">
        <v>0.60270000000000001</v>
      </c>
      <c r="K37" s="110">
        <f>K27+K36</f>
        <v>0.6100000000000001</v>
      </c>
      <c r="L37" s="110">
        <f t="shared" ref="L37:R37" si="5">L27+L36</f>
        <v>53.2</v>
      </c>
      <c r="M37" s="110">
        <f t="shared" si="5"/>
        <v>61.650000000000006</v>
      </c>
      <c r="N37" s="110">
        <f t="shared" si="5"/>
        <v>12.239999999999998</v>
      </c>
      <c r="O37" s="110">
        <f t="shared" si="5"/>
        <v>789.53</v>
      </c>
      <c r="P37" s="95">
        <f t="shared" si="5"/>
        <v>880.5</v>
      </c>
      <c r="Q37" s="110">
        <f t="shared" si="5"/>
        <v>181.57</v>
      </c>
      <c r="R37" s="110">
        <f t="shared" si="5"/>
        <v>6.2</v>
      </c>
      <c r="T37" s="93"/>
      <c r="U37" s="263" t="s">
        <v>36</v>
      </c>
      <c r="V37" s="264"/>
      <c r="W37" s="265"/>
      <c r="X37" s="94"/>
      <c r="Y37" s="95">
        <f>Y27+Y36</f>
        <v>47.480000000000004</v>
      </c>
      <c r="Z37" s="95">
        <f t="shared" ref="Z37:AB37" si="6">Z27+Z36</f>
        <v>37.230000000000004</v>
      </c>
      <c r="AA37" s="95">
        <f t="shared" si="6"/>
        <v>227.45000000000002</v>
      </c>
      <c r="AB37" s="95">
        <f t="shared" si="6"/>
        <v>1431.1399999999999</v>
      </c>
      <c r="AC37" s="69">
        <v>0.60899999999999999</v>
      </c>
      <c r="AD37" s="110">
        <f>AD27+AD36</f>
        <v>0.62000000000000011</v>
      </c>
      <c r="AE37" s="110">
        <f t="shared" ref="AE37:AK37" si="7">AE27+AE36</f>
        <v>46.510000000000005</v>
      </c>
      <c r="AF37" s="110">
        <f t="shared" si="7"/>
        <v>61.650000000000006</v>
      </c>
      <c r="AG37" s="110">
        <f t="shared" si="7"/>
        <v>12.009999999999998</v>
      </c>
      <c r="AH37" s="110">
        <f t="shared" si="7"/>
        <v>792.98</v>
      </c>
      <c r="AI37" s="95">
        <f t="shared" si="7"/>
        <v>887.21</v>
      </c>
      <c r="AJ37" s="110">
        <f t="shared" si="7"/>
        <v>183.7</v>
      </c>
      <c r="AK37" s="110">
        <f t="shared" si="7"/>
        <v>6.56</v>
      </c>
    </row>
    <row r="38" spans="1:37" ht="12.95" customHeight="1" x14ac:dyDescent="0.25">
      <c r="A38" s="325" t="s">
        <v>348</v>
      </c>
      <c r="B38" s="325"/>
      <c r="C38" s="325"/>
      <c r="D38" s="325"/>
      <c r="E38" s="131"/>
      <c r="F38" s="132"/>
      <c r="G38" s="132"/>
      <c r="H38" s="132"/>
      <c r="I38" s="132"/>
      <c r="J38" s="133"/>
      <c r="K38" s="113"/>
      <c r="L38" s="113"/>
      <c r="M38" s="113"/>
      <c r="N38" s="113"/>
      <c r="O38" s="113"/>
      <c r="P38" s="132"/>
      <c r="Q38" s="113"/>
      <c r="R38" s="113"/>
      <c r="T38" s="325" t="s">
        <v>348</v>
      </c>
      <c r="U38" s="325"/>
      <c r="V38" s="325"/>
      <c r="W38" s="325"/>
      <c r="X38" s="131"/>
      <c r="Y38" s="132"/>
      <c r="Z38" s="132"/>
      <c r="AA38" s="132"/>
      <c r="AB38" s="132"/>
      <c r="AC38" s="133"/>
      <c r="AD38" s="113"/>
      <c r="AE38" s="113"/>
      <c r="AF38" s="113"/>
      <c r="AG38" s="113"/>
      <c r="AH38" s="113"/>
      <c r="AI38" s="132"/>
      <c r="AJ38" s="113"/>
      <c r="AK38" s="113"/>
    </row>
    <row r="39" spans="1:37" ht="12.95" customHeight="1" x14ac:dyDescent="0.25">
      <c r="A39" s="65" t="s">
        <v>349</v>
      </c>
      <c r="B39" s="260" t="s">
        <v>350</v>
      </c>
      <c r="C39" s="261"/>
      <c r="D39" s="262"/>
      <c r="E39" s="63">
        <v>200</v>
      </c>
      <c r="F39" s="64">
        <v>5.8</v>
      </c>
      <c r="G39" s="64">
        <v>5</v>
      </c>
      <c r="H39" s="64">
        <v>9.6</v>
      </c>
      <c r="I39" s="64">
        <v>107</v>
      </c>
      <c r="J39" s="70"/>
      <c r="K39" s="64">
        <v>0.08</v>
      </c>
      <c r="L39" s="64">
        <v>2.6</v>
      </c>
      <c r="M39" s="64">
        <v>0.04</v>
      </c>
      <c r="N39" s="64">
        <v>0.2</v>
      </c>
      <c r="O39" s="64">
        <v>240</v>
      </c>
      <c r="P39" s="134">
        <v>180</v>
      </c>
      <c r="Q39" s="64">
        <v>28</v>
      </c>
      <c r="R39" s="64">
        <v>0.2</v>
      </c>
      <c r="T39" s="65" t="s">
        <v>349</v>
      </c>
      <c r="U39" s="260" t="s">
        <v>350</v>
      </c>
      <c r="V39" s="261"/>
      <c r="W39" s="262"/>
      <c r="X39" s="63">
        <v>200</v>
      </c>
      <c r="Y39" s="64">
        <v>5.8</v>
      </c>
      <c r="Z39" s="64">
        <v>5</v>
      </c>
      <c r="AA39" s="64">
        <v>9.6</v>
      </c>
      <c r="AB39" s="64">
        <v>107</v>
      </c>
      <c r="AC39" s="70"/>
      <c r="AD39" s="64">
        <v>0.08</v>
      </c>
      <c r="AE39" s="64">
        <v>2.6</v>
      </c>
      <c r="AF39" s="64">
        <v>0.04</v>
      </c>
      <c r="AG39" s="64">
        <v>0.2</v>
      </c>
      <c r="AH39" s="64">
        <v>240</v>
      </c>
      <c r="AI39" s="134">
        <v>180</v>
      </c>
      <c r="AJ39" s="64">
        <v>28</v>
      </c>
      <c r="AK39" s="64">
        <v>0.2</v>
      </c>
    </row>
    <row r="40" spans="1:37" ht="12.95" customHeight="1" thickBot="1" x14ac:dyDescent="0.3">
      <c r="A40" s="63"/>
      <c r="B40" s="263" t="s">
        <v>36</v>
      </c>
      <c r="C40" s="264"/>
      <c r="D40" s="265"/>
      <c r="E40" s="63"/>
      <c r="F40" s="84">
        <v>5.8</v>
      </c>
      <c r="G40" s="84">
        <v>5</v>
      </c>
      <c r="H40" s="84">
        <v>9.6</v>
      </c>
      <c r="I40" s="84">
        <v>107</v>
      </c>
      <c r="J40" s="70"/>
      <c r="K40" s="85">
        <f t="shared" ref="K40:R40" si="8">SUM(K39)</f>
        <v>0.08</v>
      </c>
      <c r="L40" s="85">
        <f t="shared" si="8"/>
        <v>2.6</v>
      </c>
      <c r="M40" s="85">
        <f t="shared" si="8"/>
        <v>0.04</v>
      </c>
      <c r="N40" s="85">
        <f t="shared" si="8"/>
        <v>0.2</v>
      </c>
      <c r="O40" s="85">
        <f t="shared" si="8"/>
        <v>240</v>
      </c>
      <c r="P40" s="85">
        <f t="shared" si="8"/>
        <v>180</v>
      </c>
      <c r="Q40" s="85">
        <f t="shared" si="8"/>
        <v>28</v>
      </c>
      <c r="R40" s="85">
        <f t="shared" si="8"/>
        <v>0.2</v>
      </c>
      <c r="T40" s="63"/>
      <c r="U40" s="263" t="s">
        <v>36</v>
      </c>
      <c r="V40" s="264"/>
      <c r="W40" s="265"/>
      <c r="X40" s="63"/>
      <c r="Y40" s="84">
        <v>5.8</v>
      </c>
      <c r="Z40" s="84">
        <v>5</v>
      </c>
      <c r="AA40" s="84">
        <v>9.6</v>
      </c>
      <c r="AB40" s="84">
        <v>107</v>
      </c>
      <c r="AC40" s="70"/>
      <c r="AD40" s="85">
        <f t="shared" ref="AD40:AK40" si="9">SUM(AD39)</f>
        <v>0.08</v>
      </c>
      <c r="AE40" s="85">
        <f t="shared" si="9"/>
        <v>2.6</v>
      </c>
      <c r="AF40" s="85">
        <f t="shared" si="9"/>
        <v>0.04</v>
      </c>
      <c r="AG40" s="85">
        <f t="shared" si="9"/>
        <v>0.2</v>
      </c>
      <c r="AH40" s="85">
        <f t="shared" si="9"/>
        <v>240</v>
      </c>
      <c r="AI40" s="85">
        <f t="shared" si="9"/>
        <v>180</v>
      </c>
      <c r="AJ40" s="85">
        <f t="shared" si="9"/>
        <v>28</v>
      </c>
      <c r="AK40" s="85">
        <f t="shared" si="9"/>
        <v>0.2</v>
      </c>
    </row>
    <row r="41" spans="1:37" ht="12.75" customHeight="1" x14ac:dyDescent="0.25">
      <c r="A41" s="75"/>
      <c r="B41" s="235" t="s">
        <v>49</v>
      </c>
      <c r="C41" s="23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T41" s="75"/>
      <c r="U41" s="235" t="s">
        <v>49</v>
      </c>
      <c r="V41" s="23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ht="12.75" customHeight="1" x14ac:dyDescent="0.25">
      <c r="A42" s="246" t="s">
        <v>64</v>
      </c>
      <c r="B42" s="246"/>
      <c r="C42" s="75"/>
      <c r="D42" s="75"/>
      <c r="E42" s="75"/>
      <c r="F42" s="75"/>
      <c r="G42" s="75"/>
      <c r="H42" s="75"/>
      <c r="I42" s="247" t="s">
        <v>32</v>
      </c>
      <c r="J42" s="247"/>
      <c r="K42" s="75"/>
      <c r="L42" s="75"/>
      <c r="M42" s="75"/>
      <c r="N42" s="75"/>
      <c r="O42" s="75"/>
      <c r="P42" s="75"/>
      <c r="Q42" s="75"/>
      <c r="R42" s="75"/>
      <c r="T42" s="246" t="s">
        <v>64</v>
      </c>
      <c r="U42" s="246"/>
      <c r="V42" s="75"/>
      <c r="W42" s="75"/>
      <c r="X42" s="75"/>
      <c r="Y42" s="75"/>
      <c r="Z42" s="75"/>
      <c r="AA42" s="75"/>
      <c r="AB42" s="247" t="s">
        <v>32</v>
      </c>
      <c r="AC42" s="247"/>
      <c r="AD42" s="75"/>
      <c r="AE42" s="75"/>
      <c r="AF42" s="75"/>
      <c r="AG42" s="75"/>
      <c r="AH42" s="75"/>
      <c r="AI42" s="75"/>
      <c r="AJ42" s="75"/>
      <c r="AK42" s="75"/>
    </row>
    <row r="43" spans="1:37" ht="14.25" customHeight="1" x14ac:dyDescent="0.25">
      <c r="A43" s="248" t="s">
        <v>14</v>
      </c>
      <c r="B43" s="248" t="s">
        <v>15</v>
      </c>
      <c r="C43" s="248"/>
      <c r="D43" s="248"/>
      <c r="E43" s="249" t="s">
        <v>16</v>
      </c>
      <c r="F43" s="251" t="s">
        <v>17</v>
      </c>
      <c r="G43" s="251"/>
      <c r="H43" s="251"/>
      <c r="I43" s="252" t="s">
        <v>21</v>
      </c>
      <c r="J43" s="329" t="s">
        <v>302</v>
      </c>
      <c r="K43" s="252" t="s">
        <v>22</v>
      </c>
      <c r="L43" s="252"/>
      <c r="M43" s="252"/>
      <c r="N43" s="252"/>
      <c r="O43" s="252" t="s">
        <v>23</v>
      </c>
      <c r="P43" s="252"/>
      <c r="Q43" s="252"/>
      <c r="R43" s="252"/>
      <c r="T43" s="248" t="s">
        <v>14</v>
      </c>
      <c r="U43" s="248" t="s">
        <v>15</v>
      </c>
      <c r="V43" s="248"/>
      <c r="W43" s="248"/>
      <c r="X43" s="249" t="s">
        <v>16</v>
      </c>
      <c r="Y43" s="251" t="s">
        <v>17</v>
      </c>
      <c r="Z43" s="251"/>
      <c r="AA43" s="251"/>
      <c r="AB43" s="252" t="s">
        <v>21</v>
      </c>
      <c r="AC43" s="329" t="s">
        <v>302</v>
      </c>
      <c r="AD43" s="252" t="s">
        <v>22</v>
      </c>
      <c r="AE43" s="252"/>
      <c r="AF43" s="252"/>
      <c r="AG43" s="252"/>
      <c r="AH43" s="252" t="s">
        <v>23</v>
      </c>
      <c r="AI43" s="252"/>
      <c r="AJ43" s="252"/>
      <c r="AK43" s="252"/>
    </row>
    <row r="44" spans="1:37" ht="14.25" customHeight="1" x14ac:dyDescent="0.25">
      <c r="A44" s="248"/>
      <c r="B44" s="248"/>
      <c r="C44" s="248"/>
      <c r="D44" s="248"/>
      <c r="E44" s="250"/>
      <c r="F44" s="66" t="s">
        <v>18</v>
      </c>
      <c r="G44" s="66" t="s">
        <v>19</v>
      </c>
      <c r="H44" s="66" t="s">
        <v>20</v>
      </c>
      <c r="I44" s="252"/>
      <c r="J44" s="330"/>
      <c r="K44" s="67" t="s">
        <v>24</v>
      </c>
      <c r="L44" s="67" t="s">
        <v>25</v>
      </c>
      <c r="M44" s="67" t="s">
        <v>26</v>
      </c>
      <c r="N44" s="67" t="s">
        <v>27</v>
      </c>
      <c r="O44" s="67" t="s">
        <v>28</v>
      </c>
      <c r="P44" s="67" t="s">
        <v>29</v>
      </c>
      <c r="Q44" s="67" t="s">
        <v>30</v>
      </c>
      <c r="R44" s="67" t="s">
        <v>31</v>
      </c>
      <c r="T44" s="248"/>
      <c r="U44" s="248"/>
      <c r="V44" s="248"/>
      <c r="W44" s="248"/>
      <c r="X44" s="250"/>
      <c r="Y44" s="66" t="s">
        <v>18</v>
      </c>
      <c r="Z44" s="66" t="s">
        <v>19</v>
      </c>
      <c r="AA44" s="66" t="s">
        <v>20</v>
      </c>
      <c r="AB44" s="252"/>
      <c r="AC44" s="330"/>
      <c r="AD44" s="67" t="s">
        <v>24</v>
      </c>
      <c r="AE44" s="67" t="s">
        <v>25</v>
      </c>
      <c r="AF44" s="67" t="s">
        <v>26</v>
      </c>
      <c r="AG44" s="67" t="s">
        <v>27</v>
      </c>
      <c r="AH44" s="67" t="s">
        <v>28</v>
      </c>
      <c r="AI44" s="67" t="s">
        <v>29</v>
      </c>
      <c r="AJ44" s="67" t="s">
        <v>30</v>
      </c>
      <c r="AK44" s="67" t="s">
        <v>31</v>
      </c>
    </row>
    <row r="45" spans="1:37" ht="12.75" customHeight="1" x14ac:dyDescent="0.25">
      <c r="A45" s="65" t="s">
        <v>255</v>
      </c>
      <c r="B45" s="267" t="s">
        <v>51</v>
      </c>
      <c r="C45" s="267"/>
      <c r="D45" s="267"/>
      <c r="E45" s="62" t="s">
        <v>58</v>
      </c>
      <c r="F45" s="63">
        <v>10.24</v>
      </c>
      <c r="G45" s="64">
        <v>12.5</v>
      </c>
      <c r="H45" s="64">
        <v>5</v>
      </c>
      <c r="I45" s="63">
        <v>173.46</v>
      </c>
      <c r="J45" s="64"/>
      <c r="K45" s="64">
        <v>0.1</v>
      </c>
      <c r="L45" s="64">
        <v>3.5</v>
      </c>
      <c r="M45" s="64">
        <v>0.25</v>
      </c>
      <c r="N45" s="64">
        <v>4.12</v>
      </c>
      <c r="O45" s="64">
        <v>110.36</v>
      </c>
      <c r="P45" s="64">
        <v>181.97</v>
      </c>
      <c r="Q45" s="64">
        <v>47.05</v>
      </c>
      <c r="R45" s="64">
        <v>1.89</v>
      </c>
      <c r="T45" s="65" t="s">
        <v>255</v>
      </c>
      <c r="U45" s="267" t="s">
        <v>51</v>
      </c>
      <c r="V45" s="267"/>
      <c r="W45" s="267"/>
      <c r="X45" s="62" t="s">
        <v>58</v>
      </c>
      <c r="Y45" s="63">
        <v>10.24</v>
      </c>
      <c r="Z45" s="64">
        <v>12.5</v>
      </c>
      <c r="AA45" s="64">
        <v>5</v>
      </c>
      <c r="AB45" s="63">
        <v>173.46</v>
      </c>
      <c r="AC45" s="64"/>
      <c r="AD45" s="64">
        <v>0.1</v>
      </c>
      <c r="AE45" s="64">
        <v>3.5</v>
      </c>
      <c r="AF45" s="64">
        <v>0.25</v>
      </c>
      <c r="AG45" s="64">
        <v>4.12</v>
      </c>
      <c r="AH45" s="64">
        <v>110.36</v>
      </c>
      <c r="AI45" s="64">
        <v>181.97</v>
      </c>
      <c r="AJ45" s="64">
        <v>47.05</v>
      </c>
      <c r="AK45" s="64">
        <v>1.89</v>
      </c>
    </row>
    <row r="46" spans="1:37" ht="12.75" customHeight="1" x14ac:dyDescent="0.25">
      <c r="A46" s="65" t="s">
        <v>558</v>
      </c>
      <c r="B46" s="267" t="s">
        <v>53</v>
      </c>
      <c r="C46" s="267"/>
      <c r="D46" s="267"/>
      <c r="E46" s="62" t="s">
        <v>103</v>
      </c>
      <c r="F46" s="64">
        <v>1.2</v>
      </c>
      <c r="G46" s="64">
        <v>5.4</v>
      </c>
      <c r="H46" s="64">
        <v>5.16</v>
      </c>
      <c r="I46" s="64">
        <v>73.2</v>
      </c>
      <c r="J46" s="64"/>
      <c r="K46" s="64">
        <v>0.01</v>
      </c>
      <c r="L46" s="64">
        <v>4.2</v>
      </c>
      <c r="M46" s="64"/>
      <c r="N46" s="64"/>
      <c r="O46" s="64">
        <v>24.6</v>
      </c>
      <c r="P46" s="64">
        <v>40.200000000000003</v>
      </c>
      <c r="Q46" s="64">
        <v>21</v>
      </c>
      <c r="R46" s="64">
        <v>4.2</v>
      </c>
      <c r="T46" s="65" t="s">
        <v>558</v>
      </c>
      <c r="U46" s="267" t="s">
        <v>53</v>
      </c>
      <c r="V46" s="267"/>
      <c r="W46" s="267"/>
      <c r="X46" s="62" t="s">
        <v>103</v>
      </c>
      <c r="Y46" s="64">
        <v>1.2</v>
      </c>
      <c r="Z46" s="64">
        <v>5.4</v>
      </c>
      <c r="AA46" s="64">
        <v>5.16</v>
      </c>
      <c r="AB46" s="64">
        <v>73.2</v>
      </c>
      <c r="AC46" s="64"/>
      <c r="AD46" s="64">
        <v>0.01</v>
      </c>
      <c r="AE46" s="64">
        <v>4.2</v>
      </c>
      <c r="AF46" s="64"/>
      <c r="AG46" s="64"/>
      <c r="AH46" s="64">
        <v>24.6</v>
      </c>
      <c r="AI46" s="64">
        <v>40.200000000000003</v>
      </c>
      <c r="AJ46" s="64">
        <v>21</v>
      </c>
      <c r="AK46" s="64">
        <v>4.2</v>
      </c>
    </row>
    <row r="47" spans="1:37" ht="12.75" customHeight="1" x14ac:dyDescent="0.25">
      <c r="A47" s="177" t="s">
        <v>257</v>
      </c>
      <c r="B47" s="257" t="s">
        <v>447</v>
      </c>
      <c r="C47" s="258"/>
      <c r="D47" s="259"/>
      <c r="E47" s="79" t="s">
        <v>56</v>
      </c>
      <c r="F47" s="74">
        <v>1.4</v>
      </c>
      <c r="G47" s="74">
        <v>1.6</v>
      </c>
      <c r="H47" s="74">
        <v>17.350000000000001</v>
      </c>
      <c r="I47" s="74">
        <v>89.32</v>
      </c>
      <c r="J47" s="74"/>
      <c r="K47" s="74">
        <v>0.02</v>
      </c>
      <c r="L47" s="74">
        <v>0.5</v>
      </c>
      <c r="M47" s="74">
        <v>0.01</v>
      </c>
      <c r="N47" s="74">
        <v>0.05</v>
      </c>
      <c r="O47" s="74">
        <v>60.8</v>
      </c>
      <c r="P47" s="74">
        <v>45.5</v>
      </c>
      <c r="Q47" s="74">
        <v>7</v>
      </c>
      <c r="R47" s="74">
        <v>0.11</v>
      </c>
      <c r="T47" s="177" t="s">
        <v>257</v>
      </c>
      <c r="U47" s="257" t="s">
        <v>447</v>
      </c>
      <c r="V47" s="258"/>
      <c r="W47" s="259"/>
      <c r="X47" s="79" t="s">
        <v>56</v>
      </c>
      <c r="Y47" s="74">
        <v>1.4</v>
      </c>
      <c r="Z47" s="74">
        <v>1.6</v>
      </c>
      <c r="AA47" s="74">
        <v>17.350000000000001</v>
      </c>
      <c r="AB47" s="74">
        <v>89.32</v>
      </c>
      <c r="AC47" s="74"/>
      <c r="AD47" s="74">
        <v>0.02</v>
      </c>
      <c r="AE47" s="74">
        <v>0.5</v>
      </c>
      <c r="AF47" s="74">
        <v>0.01</v>
      </c>
      <c r="AG47" s="74">
        <v>0.05</v>
      </c>
      <c r="AH47" s="74">
        <v>60.8</v>
      </c>
      <c r="AI47" s="74">
        <v>45.5</v>
      </c>
      <c r="AJ47" s="74">
        <v>7</v>
      </c>
      <c r="AK47" s="74">
        <v>0.11</v>
      </c>
    </row>
    <row r="48" spans="1:37" ht="12.75" customHeight="1" x14ac:dyDescent="0.25">
      <c r="A48" s="177" t="s">
        <v>258</v>
      </c>
      <c r="B48" s="268" t="s">
        <v>57</v>
      </c>
      <c r="C48" s="268"/>
      <c r="D48" s="268"/>
      <c r="E48" s="79" t="s">
        <v>55</v>
      </c>
      <c r="F48" s="74">
        <v>5.8</v>
      </c>
      <c r="G48" s="74">
        <v>1.0900000000000001</v>
      </c>
      <c r="H48" s="74">
        <v>22.15</v>
      </c>
      <c r="I48" s="74">
        <v>121.65</v>
      </c>
      <c r="J48" s="74"/>
      <c r="K48" s="74">
        <v>0.02</v>
      </c>
      <c r="L48" s="74">
        <v>10.53</v>
      </c>
      <c r="M48" s="74">
        <v>0.03</v>
      </c>
      <c r="N48" s="74">
        <v>0.14000000000000001</v>
      </c>
      <c r="O48" s="74">
        <v>59.65</v>
      </c>
      <c r="P48" s="74">
        <v>77.34</v>
      </c>
      <c r="Q48" s="74">
        <v>16.21</v>
      </c>
      <c r="R48" s="74">
        <v>2.06</v>
      </c>
      <c r="T48" s="177" t="s">
        <v>258</v>
      </c>
      <c r="U48" s="268" t="s">
        <v>57</v>
      </c>
      <c r="V48" s="268"/>
      <c r="W48" s="268"/>
      <c r="X48" s="79" t="s">
        <v>55</v>
      </c>
      <c r="Y48" s="74">
        <v>5.8</v>
      </c>
      <c r="Z48" s="74">
        <v>1.0900000000000001</v>
      </c>
      <c r="AA48" s="74">
        <v>22.15</v>
      </c>
      <c r="AB48" s="74">
        <v>121.65</v>
      </c>
      <c r="AC48" s="74"/>
      <c r="AD48" s="74">
        <v>0.02</v>
      </c>
      <c r="AE48" s="74">
        <v>10.53</v>
      </c>
      <c r="AF48" s="74">
        <v>0.03</v>
      </c>
      <c r="AG48" s="74">
        <v>0.14000000000000001</v>
      </c>
      <c r="AH48" s="74">
        <v>59.65</v>
      </c>
      <c r="AI48" s="74">
        <v>77.34</v>
      </c>
      <c r="AJ48" s="74">
        <v>16.21</v>
      </c>
      <c r="AK48" s="74">
        <v>2.06</v>
      </c>
    </row>
    <row r="49" spans="1:37" ht="12.75" customHeight="1" x14ac:dyDescent="0.25">
      <c r="A49" s="65" t="s">
        <v>558</v>
      </c>
      <c r="B49" s="257" t="s">
        <v>44</v>
      </c>
      <c r="C49" s="258"/>
      <c r="D49" s="259"/>
      <c r="E49" s="79" t="s">
        <v>46</v>
      </c>
      <c r="F49" s="184">
        <v>4.74</v>
      </c>
      <c r="G49" s="74">
        <v>0.6</v>
      </c>
      <c r="H49" s="184">
        <v>28.98</v>
      </c>
      <c r="I49" s="184">
        <v>140.28</v>
      </c>
      <c r="J49" s="74"/>
      <c r="K49" s="74">
        <v>0.1</v>
      </c>
      <c r="L49" s="74"/>
      <c r="M49" s="73"/>
      <c r="N49" s="73">
        <v>0.92</v>
      </c>
      <c r="O49" s="74">
        <v>15.6</v>
      </c>
      <c r="P49" s="73">
        <v>49.8</v>
      </c>
      <c r="Q49" s="74">
        <v>21</v>
      </c>
      <c r="R49" s="73">
        <v>0.96</v>
      </c>
      <c r="T49" s="65" t="s">
        <v>558</v>
      </c>
      <c r="U49" s="257" t="s">
        <v>44</v>
      </c>
      <c r="V49" s="258"/>
      <c r="W49" s="259"/>
      <c r="X49" s="79" t="s">
        <v>46</v>
      </c>
      <c r="Y49" s="184">
        <v>4.74</v>
      </c>
      <c r="Z49" s="74">
        <v>0.6</v>
      </c>
      <c r="AA49" s="184">
        <v>28.98</v>
      </c>
      <c r="AB49" s="184">
        <v>140.28</v>
      </c>
      <c r="AC49" s="74"/>
      <c r="AD49" s="74">
        <v>0.1</v>
      </c>
      <c r="AE49" s="74"/>
      <c r="AF49" s="73"/>
      <c r="AG49" s="73">
        <v>0.92</v>
      </c>
      <c r="AH49" s="74">
        <v>15.6</v>
      </c>
      <c r="AI49" s="73">
        <v>49.8</v>
      </c>
      <c r="AJ49" s="74">
        <v>21</v>
      </c>
      <c r="AK49" s="73">
        <v>0.96</v>
      </c>
    </row>
    <row r="50" spans="1:37" ht="12.75" customHeight="1" x14ac:dyDescent="0.25">
      <c r="A50" s="177"/>
      <c r="B50" s="298" t="s">
        <v>35</v>
      </c>
      <c r="C50" s="299"/>
      <c r="D50" s="300"/>
      <c r="E50" s="79"/>
      <c r="F50" s="178">
        <f>SUM(F45:F49)</f>
        <v>23.380000000000003</v>
      </c>
      <c r="G50" s="178">
        <f>SUM(G45:G49)</f>
        <v>21.19</v>
      </c>
      <c r="H50" s="178">
        <f>SUM(H45:H49)</f>
        <v>78.64</v>
      </c>
      <c r="I50" s="178">
        <f>SUM(I45:I49)</f>
        <v>597.91</v>
      </c>
      <c r="J50" s="179">
        <v>0.25440000000000002</v>
      </c>
      <c r="K50" s="180">
        <f t="shared" ref="K50:R50" si="10">SUM(K45:K49)</f>
        <v>0.25</v>
      </c>
      <c r="L50" s="180">
        <f t="shared" si="10"/>
        <v>18.729999999999997</v>
      </c>
      <c r="M50" s="180">
        <f t="shared" si="10"/>
        <v>0.29000000000000004</v>
      </c>
      <c r="N50" s="180">
        <f t="shared" si="10"/>
        <v>5.2299999999999995</v>
      </c>
      <c r="O50" s="180">
        <f t="shared" si="10"/>
        <v>271.01</v>
      </c>
      <c r="P50" s="180">
        <f t="shared" si="10"/>
        <v>394.81</v>
      </c>
      <c r="Q50" s="180">
        <f t="shared" si="10"/>
        <v>112.25999999999999</v>
      </c>
      <c r="R50" s="180">
        <f t="shared" si="10"/>
        <v>9.2199999999999989</v>
      </c>
      <c r="T50" s="65"/>
      <c r="U50" s="260" t="s">
        <v>35</v>
      </c>
      <c r="V50" s="261"/>
      <c r="W50" s="262"/>
      <c r="X50" s="62"/>
      <c r="Y50" s="84">
        <f>SUM(Y45:Y49)</f>
        <v>23.380000000000003</v>
      </c>
      <c r="Z50" s="84">
        <f>SUM(Z45:Z49)</f>
        <v>21.19</v>
      </c>
      <c r="AA50" s="84">
        <f>SUM(AA45:AA49)</f>
        <v>78.64</v>
      </c>
      <c r="AB50" s="84">
        <f>SUM(AB45:AB49)</f>
        <v>597.91</v>
      </c>
      <c r="AC50" s="70">
        <v>0.25440000000000002</v>
      </c>
      <c r="AD50" s="85">
        <f t="shared" ref="AD50:AK50" si="11">SUM(AD45:AD49)</f>
        <v>0.25</v>
      </c>
      <c r="AE50" s="85">
        <f t="shared" si="11"/>
        <v>18.729999999999997</v>
      </c>
      <c r="AF50" s="85">
        <f t="shared" si="11"/>
        <v>0.29000000000000004</v>
      </c>
      <c r="AG50" s="85">
        <f t="shared" si="11"/>
        <v>5.2299999999999995</v>
      </c>
      <c r="AH50" s="85">
        <f t="shared" si="11"/>
        <v>271.01</v>
      </c>
      <c r="AI50" s="85">
        <f t="shared" si="11"/>
        <v>394.81</v>
      </c>
      <c r="AJ50" s="85">
        <f t="shared" si="11"/>
        <v>112.25999999999999</v>
      </c>
      <c r="AK50" s="85">
        <f t="shared" si="11"/>
        <v>9.2199999999999989</v>
      </c>
    </row>
    <row r="51" spans="1:37" ht="12.75" customHeight="1" x14ac:dyDescent="0.25">
      <c r="A51" s="129"/>
      <c r="B51" s="272"/>
      <c r="C51" s="272"/>
      <c r="D51" s="272"/>
      <c r="E51" s="130"/>
      <c r="F51" s="127"/>
      <c r="G51" s="127"/>
      <c r="H51" s="127"/>
      <c r="I51" s="273" t="s">
        <v>33</v>
      </c>
      <c r="J51" s="273"/>
      <c r="K51" s="127"/>
      <c r="L51" s="127"/>
      <c r="M51" s="127"/>
      <c r="N51" s="127"/>
      <c r="O51" s="127"/>
      <c r="P51" s="127"/>
      <c r="Q51" s="127"/>
      <c r="R51" s="127"/>
      <c r="T51" s="129"/>
      <c r="U51" s="272"/>
      <c r="V51" s="272"/>
      <c r="W51" s="272"/>
      <c r="X51" s="130"/>
      <c r="Y51" s="127"/>
      <c r="Z51" s="127"/>
      <c r="AA51" s="127"/>
      <c r="AB51" s="273" t="s">
        <v>33</v>
      </c>
      <c r="AC51" s="273"/>
      <c r="AD51" s="127"/>
      <c r="AE51" s="127"/>
      <c r="AF51" s="127"/>
      <c r="AG51" s="127"/>
      <c r="AH51" s="127"/>
      <c r="AI51" s="127"/>
      <c r="AJ51" s="127"/>
      <c r="AK51" s="127"/>
    </row>
    <row r="52" spans="1:37" ht="12.75" customHeight="1" x14ac:dyDescent="0.25">
      <c r="A52" s="65" t="s">
        <v>289</v>
      </c>
      <c r="B52" s="288" t="s">
        <v>63</v>
      </c>
      <c r="C52" s="289"/>
      <c r="D52" s="290"/>
      <c r="E52" s="62" t="s">
        <v>55</v>
      </c>
      <c r="F52" s="64">
        <v>0.86</v>
      </c>
      <c r="G52" s="63">
        <v>6.14</v>
      </c>
      <c r="H52" s="64">
        <v>4.92</v>
      </c>
      <c r="I52" s="64">
        <v>78.400000000000006</v>
      </c>
      <c r="J52" s="63"/>
      <c r="K52" s="63">
        <v>0.06</v>
      </c>
      <c r="L52" s="63">
        <v>10.31</v>
      </c>
      <c r="M52" s="63"/>
      <c r="N52" s="63">
        <v>0.38</v>
      </c>
      <c r="O52" s="63">
        <v>16.239999999999998</v>
      </c>
      <c r="P52" s="63">
        <v>22.78</v>
      </c>
      <c r="Q52" s="64">
        <v>15.27</v>
      </c>
      <c r="R52" s="64">
        <v>1.1000000000000001</v>
      </c>
      <c r="T52" s="65" t="s">
        <v>289</v>
      </c>
      <c r="U52" s="288" t="s">
        <v>63</v>
      </c>
      <c r="V52" s="289"/>
      <c r="W52" s="290"/>
      <c r="X52" s="62" t="s">
        <v>55</v>
      </c>
      <c r="Y52" s="64">
        <v>0.86</v>
      </c>
      <c r="Z52" s="63">
        <v>6.14</v>
      </c>
      <c r="AA52" s="64">
        <v>4.92</v>
      </c>
      <c r="AB52" s="64">
        <v>78.400000000000006</v>
      </c>
      <c r="AC52" s="63"/>
      <c r="AD52" s="63">
        <v>0.06</v>
      </c>
      <c r="AE52" s="63">
        <v>10.31</v>
      </c>
      <c r="AF52" s="63"/>
      <c r="AG52" s="63">
        <v>0.38</v>
      </c>
      <c r="AH52" s="63">
        <v>16.239999999999998</v>
      </c>
      <c r="AI52" s="63">
        <v>22.78</v>
      </c>
      <c r="AJ52" s="64">
        <v>15.27</v>
      </c>
      <c r="AK52" s="64">
        <v>1.1000000000000001</v>
      </c>
    </row>
    <row r="53" spans="1:37" ht="12.75" customHeight="1" x14ac:dyDescent="0.25">
      <c r="A53" s="65" t="s">
        <v>303</v>
      </c>
      <c r="B53" s="269" t="s">
        <v>60</v>
      </c>
      <c r="C53" s="270"/>
      <c r="D53" s="271"/>
      <c r="E53" s="62" t="s">
        <v>61</v>
      </c>
      <c r="F53" s="64">
        <v>1.8</v>
      </c>
      <c r="G53" s="63">
        <v>4.92</v>
      </c>
      <c r="H53" s="64">
        <v>10.93</v>
      </c>
      <c r="I53" s="63">
        <v>103.75</v>
      </c>
      <c r="J53" s="63"/>
      <c r="K53" s="64">
        <v>5.1999999999999998E-2</v>
      </c>
      <c r="L53" s="64">
        <v>10.68</v>
      </c>
      <c r="M53" s="63"/>
      <c r="N53" s="64">
        <v>0.6</v>
      </c>
      <c r="O53" s="64">
        <v>49.73</v>
      </c>
      <c r="P53" s="64">
        <v>54.6</v>
      </c>
      <c r="Q53" s="63">
        <v>26.13</v>
      </c>
      <c r="R53" s="63">
        <v>1.23</v>
      </c>
      <c r="T53" s="65" t="s">
        <v>303</v>
      </c>
      <c r="U53" s="269" t="s">
        <v>60</v>
      </c>
      <c r="V53" s="270"/>
      <c r="W53" s="271"/>
      <c r="X53" s="62" t="s">
        <v>61</v>
      </c>
      <c r="Y53" s="64">
        <v>1.8</v>
      </c>
      <c r="Z53" s="63">
        <v>4.92</v>
      </c>
      <c r="AA53" s="64">
        <v>10.93</v>
      </c>
      <c r="AB53" s="63">
        <v>103.75</v>
      </c>
      <c r="AC53" s="63"/>
      <c r="AD53" s="64">
        <v>5.1999999999999998E-2</v>
      </c>
      <c r="AE53" s="64">
        <v>10.68</v>
      </c>
      <c r="AF53" s="63"/>
      <c r="AG53" s="64">
        <v>0.6</v>
      </c>
      <c r="AH53" s="64">
        <v>49.73</v>
      </c>
      <c r="AI53" s="64">
        <v>54.6</v>
      </c>
      <c r="AJ53" s="63">
        <v>26.13</v>
      </c>
      <c r="AK53" s="63">
        <v>1.23</v>
      </c>
    </row>
    <row r="54" spans="1:37" ht="12.75" customHeight="1" x14ac:dyDescent="0.25">
      <c r="A54" s="65" t="s">
        <v>305</v>
      </c>
      <c r="B54" s="237" t="s">
        <v>306</v>
      </c>
      <c r="C54" s="238"/>
      <c r="D54" s="239"/>
      <c r="E54" s="62" t="s">
        <v>456</v>
      </c>
      <c r="F54" s="63">
        <v>4.34</v>
      </c>
      <c r="G54" s="63">
        <v>12.82</v>
      </c>
      <c r="H54" s="64">
        <v>25.18</v>
      </c>
      <c r="I54" s="64">
        <v>242</v>
      </c>
      <c r="J54" s="63"/>
      <c r="K54" s="64">
        <v>0.2</v>
      </c>
      <c r="L54" s="63">
        <v>24.92</v>
      </c>
      <c r="M54" s="64">
        <v>7.0000000000000007E-2</v>
      </c>
      <c r="N54" s="64">
        <v>1.86</v>
      </c>
      <c r="O54" s="64">
        <v>58.32</v>
      </c>
      <c r="P54" s="63">
        <v>121.84</v>
      </c>
      <c r="Q54" s="64">
        <v>38.36</v>
      </c>
      <c r="R54" s="64">
        <v>1.44</v>
      </c>
      <c r="T54" s="65" t="s">
        <v>305</v>
      </c>
      <c r="U54" s="237" t="s">
        <v>306</v>
      </c>
      <c r="V54" s="238"/>
      <c r="W54" s="239"/>
      <c r="X54" s="62" t="s">
        <v>456</v>
      </c>
      <c r="Y54" s="63">
        <v>4.34</v>
      </c>
      <c r="Z54" s="63">
        <v>12.82</v>
      </c>
      <c r="AA54" s="64">
        <v>25.18</v>
      </c>
      <c r="AB54" s="64">
        <v>242</v>
      </c>
      <c r="AC54" s="63"/>
      <c r="AD54" s="64">
        <v>0.2</v>
      </c>
      <c r="AE54" s="63">
        <v>24.92</v>
      </c>
      <c r="AF54" s="64">
        <v>7.0000000000000007E-2</v>
      </c>
      <c r="AG54" s="64">
        <v>1.86</v>
      </c>
      <c r="AH54" s="64">
        <v>58.32</v>
      </c>
      <c r="AI54" s="63">
        <v>121.84</v>
      </c>
      <c r="AJ54" s="64">
        <v>38.36</v>
      </c>
      <c r="AK54" s="64">
        <v>1.44</v>
      </c>
    </row>
    <row r="55" spans="1:37" ht="12.75" customHeight="1" x14ac:dyDescent="0.25">
      <c r="A55" s="177" t="s">
        <v>304</v>
      </c>
      <c r="B55" s="257" t="s">
        <v>247</v>
      </c>
      <c r="C55" s="258"/>
      <c r="D55" s="259"/>
      <c r="E55" s="79" t="s">
        <v>411</v>
      </c>
      <c r="F55" s="74">
        <v>14.72</v>
      </c>
      <c r="G55" s="73">
        <v>8.19</v>
      </c>
      <c r="H55" s="74">
        <v>3.42</v>
      </c>
      <c r="I55" s="74">
        <v>145.6</v>
      </c>
      <c r="J55" s="73"/>
      <c r="K55" s="74">
        <v>0.17</v>
      </c>
      <c r="L55" s="74">
        <v>1.36</v>
      </c>
      <c r="M55" s="74">
        <v>0.02</v>
      </c>
      <c r="N55" s="74">
        <v>1.83</v>
      </c>
      <c r="O55" s="74">
        <v>62.31</v>
      </c>
      <c r="P55" s="73">
        <v>162.19</v>
      </c>
      <c r="Q55" s="73">
        <v>25.31</v>
      </c>
      <c r="R55" s="73">
        <v>0.63</v>
      </c>
      <c r="T55" s="177" t="s">
        <v>304</v>
      </c>
      <c r="U55" s="257" t="s">
        <v>247</v>
      </c>
      <c r="V55" s="258"/>
      <c r="W55" s="259"/>
      <c r="X55" s="79" t="s">
        <v>411</v>
      </c>
      <c r="Y55" s="74">
        <v>14.72</v>
      </c>
      <c r="Z55" s="73">
        <v>8.19</v>
      </c>
      <c r="AA55" s="74">
        <v>3.42</v>
      </c>
      <c r="AB55" s="74">
        <v>145.6</v>
      </c>
      <c r="AC55" s="73"/>
      <c r="AD55" s="74">
        <v>0.17</v>
      </c>
      <c r="AE55" s="74">
        <v>1.36</v>
      </c>
      <c r="AF55" s="74">
        <v>0.02</v>
      </c>
      <c r="AG55" s="74">
        <v>1.83</v>
      </c>
      <c r="AH55" s="74">
        <v>62.31</v>
      </c>
      <c r="AI55" s="73">
        <v>162.19</v>
      </c>
      <c r="AJ55" s="73">
        <v>25.31</v>
      </c>
      <c r="AK55" s="73">
        <v>0.63</v>
      </c>
    </row>
    <row r="56" spans="1:37" ht="12.75" customHeight="1" x14ac:dyDescent="0.25">
      <c r="A56" s="65" t="s">
        <v>254</v>
      </c>
      <c r="B56" s="237" t="s">
        <v>42</v>
      </c>
      <c r="C56" s="238"/>
      <c r="D56" s="239"/>
      <c r="E56" s="62">
        <v>200</v>
      </c>
      <c r="F56" s="63">
        <v>0.56000000000000005</v>
      </c>
      <c r="G56" s="63"/>
      <c r="H56" s="63">
        <v>27.89</v>
      </c>
      <c r="I56" s="63">
        <v>113.79</v>
      </c>
      <c r="J56" s="63"/>
      <c r="K56" s="64">
        <v>3.0000000000000001E-3</v>
      </c>
      <c r="L56" s="64">
        <v>3.9</v>
      </c>
      <c r="M56" s="63"/>
      <c r="N56" s="63">
        <v>0.09</v>
      </c>
      <c r="O56" s="64">
        <v>5.0999999999999996</v>
      </c>
      <c r="P56" s="64">
        <v>3.3</v>
      </c>
      <c r="Q56" s="64">
        <v>2.7</v>
      </c>
      <c r="R56" s="63">
        <v>0.76</v>
      </c>
      <c r="T56" s="65" t="s">
        <v>254</v>
      </c>
      <c r="U56" s="237" t="s">
        <v>42</v>
      </c>
      <c r="V56" s="238"/>
      <c r="W56" s="239"/>
      <c r="X56" s="62">
        <v>200</v>
      </c>
      <c r="Y56" s="63">
        <v>0.56000000000000005</v>
      </c>
      <c r="Z56" s="63"/>
      <c r="AA56" s="63">
        <v>27.89</v>
      </c>
      <c r="AB56" s="63">
        <v>113.79</v>
      </c>
      <c r="AC56" s="63"/>
      <c r="AD56" s="64">
        <v>3.0000000000000001E-3</v>
      </c>
      <c r="AE56" s="64">
        <v>3.9</v>
      </c>
      <c r="AF56" s="63"/>
      <c r="AG56" s="63">
        <v>0.09</v>
      </c>
      <c r="AH56" s="64">
        <v>5.0999999999999996</v>
      </c>
      <c r="AI56" s="64">
        <v>3.3</v>
      </c>
      <c r="AJ56" s="64">
        <v>2.7</v>
      </c>
      <c r="AK56" s="63">
        <v>0.76</v>
      </c>
    </row>
    <row r="57" spans="1:37" ht="12.75" customHeight="1" x14ac:dyDescent="0.25">
      <c r="A57" s="65" t="s">
        <v>558</v>
      </c>
      <c r="B57" s="237" t="s">
        <v>44</v>
      </c>
      <c r="C57" s="238"/>
      <c r="D57" s="239"/>
      <c r="E57" s="62" t="s">
        <v>87</v>
      </c>
      <c r="F57" s="82">
        <v>1.58</v>
      </c>
      <c r="G57" s="64">
        <v>0.2</v>
      </c>
      <c r="H57" s="82">
        <v>9.66</v>
      </c>
      <c r="I57" s="82">
        <v>46.76</v>
      </c>
      <c r="J57" s="63"/>
      <c r="K57" s="64">
        <v>0.03</v>
      </c>
      <c r="L57" s="64"/>
      <c r="M57" s="63"/>
      <c r="N57" s="63">
        <v>0.31</v>
      </c>
      <c r="O57" s="64">
        <v>5.2</v>
      </c>
      <c r="P57" s="64">
        <v>16.600000000000001</v>
      </c>
      <c r="Q57" s="64">
        <v>7</v>
      </c>
      <c r="R57" s="63">
        <v>0.32</v>
      </c>
      <c r="T57" s="65" t="s">
        <v>558</v>
      </c>
      <c r="U57" s="237" t="s">
        <v>44</v>
      </c>
      <c r="V57" s="238"/>
      <c r="W57" s="239"/>
      <c r="X57" s="62" t="s">
        <v>87</v>
      </c>
      <c r="Y57" s="82">
        <v>1.58</v>
      </c>
      <c r="Z57" s="64">
        <v>0.2</v>
      </c>
      <c r="AA57" s="82">
        <v>9.66</v>
      </c>
      <c r="AB57" s="82">
        <v>46.76</v>
      </c>
      <c r="AC57" s="63"/>
      <c r="AD57" s="64">
        <v>0.03</v>
      </c>
      <c r="AE57" s="64"/>
      <c r="AF57" s="63"/>
      <c r="AG57" s="63">
        <v>0.31</v>
      </c>
      <c r="AH57" s="64">
        <v>5.2</v>
      </c>
      <c r="AI57" s="64">
        <v>16.600000000000001</v>
      </c>
      <c r="AJ57" s="64">
        <v>7</v>
      </c>
      <c r="AK57" s="63">
        <v>0.32</v>
      </c>
    </row>
    <row r="58" spans="1:37" ht="12.75" customHeight="1" x14ac:dyDescent="0.25">
      <c r="A58" s="65" t="s">
        <v>558</v>
      </c>
      <c r="B58" s="237" t="s">
        <v>45</v>
      </c>
      <c r="C58" s="238"/>
      <c r="D58" s="239"/>
      <c r="E58" s="62" t="s">
        <v>457</v>
      </c>
      <c r="F58" s="64">
        <v>3.12</v>
      </c>
      <c r="G58" s="64">
        <v>0.48</v>
      </c>
      <c r="H58" s="82">
        <v>19.25</v>
      </c>
      <c r="I58" s="64">
        <v>91.2</v>
      </c>
      <c r="J58" s="63"/>
      <c r="K58" s="64">
        <v>0.03</v>
      </c>
      <c r="L58" s="64"/>
      <c r="M58" s="64"/>
      <c r="N58" s="64">
        <v>0.31</v>
      </c>
      <c r="O58" s="64">
        <v>10.08</v>
      </c>
      <c r="P58" s="64">
        <v>41.76</v>
      </c>
      <c r="Q58" s="64">
        <v>9.1199999999999992</v>
      </c>
      <c r="R58" s="64">
        <v>0.96</v>
      </c>
      <c r="T58" s="65" t="s">
        <v>558</v>
      </c>
      <c r="U58" s="237" t="s">
        <v>45</v>
      </c>
      <c r="V58" s="238"/>
      <c r="W58" s="239"/>
      <c r="X58" s="62" t="s">
        <v>457</v>
      </c>
      <c r="Y58" s="64">
        <v>3.12</v>
      </c>
      <c r="Z58" s="64">
        <v>0.48</v>
      </c>
      <c r="AA58" s="82">
        <v>19.25</v>
      </c>
      <c r="AB58" s="64">
        <v>91.2</v>
      </c>
      <c r="AC58" s="63"/>
      <c r="AD58" s="64">
        <v>0.03</v>
      </c>
      <c r="AE58" s="64"/>
      <c r="AF58" s="64"/>
      <c r="AG58" s="64">
        <v>0.31</v>
      </c>
      <c r="AH58" s="64">
        <v>10.08</v>
      </c>
      <c r="AI58" s="64">
        <v>41.76</v>
      </c>
      <c r="AJ58" s="64">
        <v>9.1199999999999992</v>
      </c>
      <c r="AK58" s="64">
        <v>0.96</v>
      </c>
    </row>
    <row r="59" spans="1:37" ht="12.75" customHeight="1" x14ac:dyDescent="0.25">
      <c r="A59" s="88"/>
      <c r="B59" s="240" t="s">
        <v>34</v>
      </c>
      <c r="C59" s="241"/>
      <c r="D59" s="242"/>
      <c r="E59" s="88"/>
      <c r="F59" s="90">
        <f>SUM(F52:F58)</f>
        <v>26.98</v>
      </c>
      <c r="G59" s="89">
        <f>SUM(G52:G58)</f>
        <v>32.75</v>
      </c>
      <c r="H59" s="90">
        <f>SUM(H52:H58)</f>
        <v>101.25</v>
      </c>
      <c r="I59" s="90">
        <f>SUM(I52:I58)</f>
        <v>821.5</v>
      </c>
      <c r="J59" s="68">
        <v>0.34960000000000002</v>
      </c>
      <c r="K59" s="91">
        <f t="shared" ref="K59:R59" si="12">SUM(K52:K58)</f>
        <v>0.54500000000000004</v>
      </c>
      <c r="L59" s="91">
        <f t="shared" si="12"/>
        <v>51.17</v>
      </c>
      <c r="M59" s="92">
        <f t="shared" si="12"/>
        <v>9.0000000000000011E-2</v>
      </c>
      <c r="N59" s="92">
        <f t="shared" si="12"/>
        <v>5.379999999999999</v>
      </c>
      <c r="O59" s="91">
        <f t="shared" si="12"/>
        <v>206.98</v>
      </c>
      <c r="P59" s="91">
        <f t="shared" si="12"/>
        <v>423.07</v>
      </c>
      <c r="Q59" s="91">
        <f t="shared" si="12"/>
        <v>123.89</v>
      </c>
      <c r="R59" s="91">
        <f t="shared" si="12"/>
        <v>6.44</v>
      </c>
      <c r="T59" s="88"/>
      <c r="U59" s="240" t="s">
        <v>34</v>
      </c>
      <c r="V59" s="241"/>
      <c r="W59" s="242"/>
      <c r="X59" s="88"/>
      <c r="Y59" s="90">
        <f>SUM(Y52:Y58)</f>
        <v>26.98</v>
      </c>
      <c r="Z59" s="89">
        <f>SUM(Z52:Z58)</f>
        <v>32.75</v>
      </c>
      <c r="AA59" s="90">
        <f>SUM(AA52:AA58)</f>
        <v>101.25</v>
      </c>
      <c r="AB59" s="90">
        <f>SUM(AB52:AB58)</f>
        <v>821.5</v>
      </c>
      <c r="AC59" s="68">
        <v>0.34960000000000002</v>
      </c>
      <c r="AD59" s="91">
        <f t="shared" ref="AD59:AK59" si="13">SUM(AD52:AD58)</f>
        <v>0.54500000000000004</v>
      </c>
      <c r="AE59" s="91">
        <f t="shared" si="13"/>
        <v>51.17</v>
      </c>
      <c r="AF59" s="92">
        <f t="shared" si="13"/>
        <v>9.0000000000000011E-2</v>
      </c>
      <c r="AG59" s="92">
        <f t="shared" si="13"/>
        <v>5.379999999999999</v>
      </c>
      <c r="AH59" s="91">
        <f t="shared" si="13"/>
        <v>206.98</v>
      </c>
      <c r="AI59" s="91">
        <f t="shared" si="13"/>
        <v>423.07</v>
      </c>
      <c r="AJ59" s="91">
        <f t="shared" si="13"/>
        <v>123.89</v>
      </c>
      <c r="AK59" s="91">
        <f t="shared" si="13"/>
        <v>6.44</v>
      </c>
    </row>
    <row r="60" spans="1:37" ht="12.75" customHeight="1" thickBot="1" x14ac:dyDescent="0.3">
      <c r="A60" s="93"/>
      <c r="B60" s="263" t="s">
        <v>36</v>
      </c>
      <c r="C60" s="264"/>
      <c r="D60" s="265"/>
      <c r="E60" s="94"/>
      <c r="F60" s="95">
        <f>F50+F59</f>
        <v>50.36</v>
      </c>
      <c r="G60" s="95">
        <f t="shared" ref="G60:I60" si="14">G50+G59</f>
        <v>53.94</v>
      </c>
      <c r="H60" s="95">
        <f t="shared" si="14"/>
        <v>179.89</v>
      </c>
      <c r="I60" s="95">
        <f t="shared" si="14"/>
        <v>1419.4099999999999</v>
      </c>
      <c r="J60" s="69">
        <v>0.60399999999999998</v>
      </c>
      <c r="K60" s="110">
        <f>K50+K59</f>
        <v>0.79500000000000004</v>
      </c>
      <c r="L60" s="110">
        <f t="shared" ref="L60:R60" si="15">L50+L59</f>
        <v>69.900000000000006</v>
      </c>
      <c r="M60" s="110">
        <f t="shared" si="15"/>
        <v>0.38000000000000006</v>
      </c>
      <c r="N60" s="110">
        <f t="shared" si="15"/>
        <v>10.61</v>
      </c>
      <c r="O60" s="110">
        <f t="shared" si="15"/>
        <v>477.99</v>
      </c>
      <c r="P60" s="95">
        <f t="shared" si="15"/>
        <v>817.88</v>
      </c>
      <c r="Q60" s="110">
        <f t="shared" si="15"/>
        <v>236.14999999999998</v>
      </c>
      <c r="R60" s="110">
        <f t="shared" si="15"/>
        <v>15.66</v>
      </c>
      <c r="T60" s="93"/>
      <c r="U60" s="263" t="s">
        <v>36</v>
      </c>
      <c r="V60" s="264"/>
      <c r="W60" s="265"/>
      <c r="X60" s="94"/>
      <c r="Y60" s="95">
        <f>Y50+Y59</f>
        <v>50.36</v>
      </c>
      <c r="Z60" s="95">
        <f t="shared" ref="Z60:AB60" si="16">Z50+Z59</f>
        <v>53.94</v>
      </c>
      <c r="AA60" s="95">
        <f t="shared" si="16"/>
        <v>179.89</v>
      </c>
      <c r="AB60" s="95">
        <f t="shared" si="16"/>
        <v>1419.4099999999999</v>
      </c>
      <c r="AC60" s="69">
        <v>0.60399999999999998</v>
      </c>
      <c r="AD60" s="110">
        <f>AD50+AD59</f>
        <v>0.79500000000000004</v>
      </c>
      <c r="AE60" s="110">
        <f t="shared" ref="AE60:AK60" si="17">AE50+AE59</f>
        <v>69.900000000000006</v>
      </c>
      <c r="AF60" s="110">
        <f t="shared" si="17"/>
        <v>0.38000000000000006</v>
      </c>
      <c r="AG60" s="110">
        <f t="shared" si="17"/>
        <v>10.61</v>
      </c>
      <c r="AH60" s="110">
        <f t="shared" si="17"/>
        <v>477.99</v>
      </c>
      <c r="AI60" s="95">
        <f t="shared" si="17"/>
        <v>817.88</v>
      </c>
      <c r="AJ60" s="110">
        <f t="shared" si="17"/>
        <v>236.14999999999998</v>
      </c>
      <c r="AK60" s="110">
        <f t="shared" si="17"/>
        <v>15.66</v>
      </c>
    </row>
    <row r="61" spans="1:37" ht="12.75" customHeight="1" x14ac:dyDescent="0.25">
      <c r="A61" s="325" t="s">
        <v>348</v>
      </c>
      <c r="B61" s="325"/>
      <c r="C61" s="325"/>
      <c r="D61" s="325"/>
      <c r="E61" s="131"/>
      <c r="F61" s="132"/>
      <c r="G61" s="132"/>
      <c r="H61" s="132"/>
      <c r="I61" s="132"/>
      <c r="J61" s="133"/>
      <c r="K61" s="113"/>
      <c r="L61" s="113"/>
      <c r="M61" s="113"/>
      <c r="N61" s="113"/>
      <c r="O61" s="113"/>
      <c r="P61" s="132"/>
      <c r="Q61" s="113"/>
      <c r="R61" s="113"/>
      <c r="T61" s="325" t="s">
        <v>348</v>
      </c>
      <c r="U61" s="325"/>
      <c r="V61" s="325"/>
      <c r="W61" s="325"/>
      <c r="X61" s="131"/>
      <c r="Y61" s="132"/>
      <c r="Z61" s="132"/>
      <c r="AA61" s="132"/>
      <c r="AB61" s="132"/>
      <c r="AC61" s="133"/>
      <c r="AD61" s="113"/>
      <c r="AE61" s="113"/>
      <c r="AF61" s="113"/>
      <c r="AG61" s="113"/>
      <c r="AH61" s="113"/>
      <c r="AI61" s="132"/>
      <c r="AJ61" s="113"/>
      <c r="AK61" s="113"/>
    </row>
    <row r="62" spans="1:37" ht="12.75" customHeight="1" x14ac:dyDescent="0.25">
      <c r="A62" s="65" t="s">
        <v>349</v>
      </c>
      <c r="B62" s="260" t="s">
        <v>350</v>
      </c>
      <c r="C62" s="261"/>
      <c r="D62" s="262"/>
      <c r="E62" s="63">
        <v>200</v>
      </c>
      <c r="F62" s="64">
        <v>5.8</v>
      </c>
      <c r="G62" s="64">
        <v>5</v>
      </c>
      <c r="H62" s="64">
        <v>9.6</v>
      </c>
      <c r="I62" s="64">
        <v>107</v>
      </c>
      <c r="J62" s="70"/>
      <c r="K62" s="64">
        <v>0.08</v>
      </c>
      <c r="L62" s="64">
        <v>2.6</v>
      </c>
      <c r="M62" s="64">
        <v>0.04</v>
      </c>
      <c r="N62" s="64">
        <v>0.2</v>
      </c>
      <c r="O62" s="64">
        <v>240</v>
      </c>
      <c r="P62" s="134">
        <v>180</v>
      </c>
      <c r="Q62" s="64">
        <v>28</v>
      </c>
      <c r="R62" s="64">
        <v>0.2</v>
      </c>
      <c r="T62" s="65" t="s">
        <v>349</v>
      </c>
      <c r="U62" s="260" t="s">
        <v>350</v>
      </c>
      <c r="V62" s="261"/>
      <c r="W62" s="262"/>
      <c r="X62" s="63">
        <v>200</v>
      </c>
      <c r="Y62" s="64">
        <v>5.8</v>
      </c>
      <c r="Z62" s="64">
        <v>5</v>
      </c>
      <c r="AA62" s="64">
        <v>9.6</v>
      </c>
      <c r="AB62" s="64">
        <v>107</v>
      </c>
      <c r="AC62" s="70"/>
      <c r="AD62" s="64">
        <v>0.08</v>
      </c>
      <c r="AE62" s="64">
        <v>2.6</v>
      </c>
      <c r="AF62" s="64">
        <v>0.04</v>
      </c>
      <c r="AG62" s="64">
        <v>0.2</v>
      </c>
      <c r="AH62" s="64">
        <v>240</v>
      </c>
      <c r="AI62" s="134">
        <v>180</v>
      </c>
      <c r="AJ62" s="64">
        <v>28</v>
      </c>
      <c r="AK62" s="64">
        <v>0.2</v>
      </c>
    </row>
    <row r="63" spans="1:37" ht="12.75" customHeight="1" thickBot="1" x14ac:dyDescent="0.3">
      <c r="A63" s="63"/>
      <c r="B63" s="263" t="s">
        <v>36</v>
      </c>
      <c r="C63" s="264"/>
      <c r="D63" s="265"/>
      <c r="E63" s="63"/>
      <c r="F63" s="84">
        <v>5.8</v>
      </c>
      <c r="G63" s="84">
        <v>5</v>
      </c>
      <c r="H63" s="84">
        <v>9.6</v>
      </c>
      <c r="I63" s="84">
        <v>107</v>
      </c>
      <c r="J63" s="70"/>
      <c r="K63" s="85">
        <f t="shared" ref="K63:R63" si="18">SUM(K62)</f>
        <v>0.08</v>
      </c>
      <c r="L63" s="85">
        <f t="shared" si="18"/>
        <v>2.6</v>
      </c>
      <c r="M63" s="85">
        <f t="shared" si="18"/>
        <v>0.04</v>
      </c>
      <c r="N63" s="85">
        <f t="shared" si="18"/>
        <v>0.2</v>
      </c>
      <c r="O63" s="85">
        <f t="shared" si="18"/>
        <v>240</v>
      </c>
      <c r="P63" s="85">
        <f t="shared" si="18"/>
        <v>180</v>
      </c>
      <c r="Q63" s="85">
        <f t="shared" si="18"/>
        <v>28</v>
      </c>
      <c r="R63" s="85">
        <f t="shared" si="18"/>
        <v>0.2</v>
      </c>
      <c r="T63" s="63"/>
      <c r="U63" s="263" t="s">
        <v>36</v>
      </c>
      <c r="V63" s="264"/>
      <c r="W63" s="265"/>
      <c r="X63" s="63"/>
      <c r="Y63" s="84">
        <v>5.8</v>
      </c>
      <c r="Z63" s="84">
        <v>5</v>
      </c>
      <c r="AA63" s="84">
        <v>9.6</v>
      </c>
      <c r="AB63" s="84">
        <v>107</v>
      </c>
      <c r="AC63" s="70"/>
      <c r="AD63" s="85">
        <f t="shared" ref="AD63:AK63" si="19">SUM(AD62)</f>
        <v>0.08</v>
      </c>
      <c r="AE63" s="85">
        <f t="shared" si="19"/>
        <v>2.6</v>
      </c>
      <c r="AF63" s="85">
        <f t="shared" si="19"/>
        <v>0.04</v>
      </c>
      <c r="AG63" s="85">
        <f t="shared" si="19"/>
        <v>0.2</v>
      </c>
      <c r="AH63" s="85">
        <f t="shared" si="19"/>
        <v>240</v>
      </c>
      <c r="AI63" s="85">
        <f t="shared" si="19"/>
        <v>180</v>
      </c>
      <c r="AJ63" s="85">
        <f t="shared" si="19"/>
        <v>28</v>
      </c>
      <c r="AK63" s="85">
        <f t="shared" si="19"/>
        <v>0.2</v>
      </c>
    </row>
    <row r="64" spans="1:37" ht="11.25" customHeight="1" x14ac:dyDescent="0.25">
      <c r="A64" s="75"/>
      <c r="B64" s="235" t="s">
        <v>50</v>
      </c>
      <c r="C64" s="23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T64" s="75"/>
      <c r="U64" s="235" t="s">
        <v>50</v>
      </c>
      <c r="V64" s="23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</row>
    <row r="65" spans="1:37" ht="12.75" customHeight="1" x14ac:dyDescent="0.25">
      <c r="A65" s="246" t="s">
        <v>13</v>
      </c>
      <c r="B65" s="246"/>
      <c r="C65" s="75"/>
      <c r="D65" s="75"/>
      <c r="E65" s="75"/>
      <c r="F65" s="75"/>
      <c r="G65" s="75"/>
      <c r="H65" s="75"/>
      <c r="I65" s="247" t="s">
        <v>32</v>
      </c>
      <c r="J65" s="247"/>
      <c r="K65" s="75"/>
      <c r="L65" s="75"/>
      <c r="M65" s="75"/>
      <c r="N65" s="75"/>
      <c r="O65" s="75"/>
      <c r="P65" s="75"/>
      <c r="Q65" s="75"/>
      <c r="R65" s="75"/>
      <c r="T65" s="246" t="s">
        <v>13</v>
      </c>
      <c r="U65" s="246"/>
      <c r="V65" s="75"/>
      <c r="W65" s="75"/>
      <c r="X65" s="75"/>
      <c r="Y65" s="75"/>
      <c r="Z65" s="75"/>
      <c r="AA65" s="75"/>
      <c r="AB65" s="247" t="s">
        <v>32</v>
      </c>
      <c r="AC65" s="247"/>
      <c r="AD65" s="75"/>
      <c r="AE65" s="75"/>
      <c r="AF65" s="75"/>
      <c r="AG65" s="75"/>
      <c r="AH65" s="75"/>
      <c r="AI65" s="75"/>
      <c r="AJ65" s="75"/>
      <c r="AK65" s="75"/>
    </row>
    <row r="66" spans="1:37" ht="14.25" customHeight="1" x14ac:dyDescent="0.25">
      <c r="A66" s="248" t="s">
        <v>14</v>
      </c>
      <c r="B66" s="248" t="s">
        <v>15</v>
      </c>
      <c r="C66" s="248"/>
      <c r="D66" s="248"/>
      <c r="E66" s="249" t="s">
        <v>16</v>
      </c>
      <c r="F66" s="251" t="s">
        <v>17</v>
      </c>
      <c r="G66" s="251"/>
      <c r="H66" s="251"/>
      <c r="I66" s="252" t="s">
        <v>21</v>
      </c>
      <c r="J66" s="329" t="s">
        <v>302</v>
      </c>
      <c r="K66" s="252" t="s">
        <v>22</v>
      </c>
      <c r="L66" s="252"/>
      <c r="M66" s="252"/>
      <c r="N66" s="252"/>
      <c r="O66" s="252" t="s">
        <v>23</v>
      </c>
      <c r="P66" s="252"/>
      <c r="Q66" s="252"/>
      <c r="R66" s="252"/>
      <c r="T66" s="248" t="s">
        <v>14</v>
      </c>
      <c r="U66" s="248" t="s">
        <v>15</v>
      </c>
      <c r="V66" s="248"/>
      <c r="W66" s="248"/>
      <c r="X66" s="249" t="s">
        <v>16</v>
      </c>
      <c r="Y66" s="251" t="s">
        <v>17</v>
      </c>
      <c r="Z66" s="251"/>
      <c r="AA66" s="251"/>
      <c r="AB66" s="252" t="s">
        <v>21</v>
      </c>
      <c r="AC66" s="329" t="s">
        <v>302</v>
      </c>
      <c r="AD66" s="252" t="s">
        <v>22</v>
      </c>
      <c r="AE66" s="252"/>
      <c r="AF66" s="252"/>
      <c r="AG66" s="252"/>
      <c r="AH66" s="252" t="s">
        <v>23</v>
      </c>
      <c r="AI66" s="252"/>
      <c r="AJ66" s="252"/>
      <c r="AK66" s="252"/>
    </row>
    <row r="67" spans="1:37" x14ac:dyDescent="0.25">
      <c r="A67" s="248"/>
      <c r="B67" s="248"/>
      <c r="C67" s="248"/>
      <c r="D67" s="248"/>
      <c r="E67" s="250"/>
      <c r="F67" s="66" t="s">
        <v>18</v>
      </c>
      <c r="G67" s="66" t="s">
        <v>19</v>
      </c>
      <c r="H67" s="66" t="s">
        <v>20</v>
      </c>
      <c r="I67" s="252"/>
      <c r="J67" s="330"/>
      <c r="K67" s="67" t="s">
        <v>24</v>
      </c>
      <c r="L67" s="67" t="s">
        <v>25</v>
      </c>
      <c r="M67" s="67" t="s">
        <v>26</v>
      </c>
      <c r="N67" s="67" t="s">
        <v>27</v>
      </c>
      <c r="O67" s="67" t="s">
        <v>28</v>
      </c>
      <c r="P67" s="67" t="s">
        <v>29</v>
      </c>
      <c r="Q67" s="67" t="s">
        <v>30</v>
      </c>
      <c r="R67" s="67" t="s">
        <v>31</v>
      </c>
      <c r="T67" s="248"/>
      <c r="U67" s="248"/>
      <c r="V67" s="248"/>
      <c r="W67" s="248"/>
      <c r="X67" s="250"/>
      <c r="Y67" s="66" t="s">
        <v>18</v>
      </c>
      <c r="Z67" s="66" t="s">
        <v>19</v>
      </c>
      <c r="AA67" s="66" t="s">
        <v>20</v>
      </c>
      <c r="AB67" s="252"/>
      <c r="AC67" s="330"/>
      <c r="AD67" s="67" t="s">
        <v>24</v>
      </c>
      <c r="AE67" s="67" t="s">
        <v>25</v>
      </c>
      <c r="AF67" s="67" t="s">
        <v>26</v>
      </c>
      <c r="AG67" s="67" t="s">
        <v>27</v>
      </c>
      <c r="AH67" s="67" t="s">
        <v>28</v>
      </c>
      <c r="AI67" s="67" t="s">
        <v>29</v>
      </c>
      <c r="AJ67" s="67" t="s">
        <v>30</v>
      </c>
      <c r="AK67" s="67" t="s">
        <v>31</v>
      </c>
    </row>
    <row r="68" spans="1:37" ht="12" customHeight="1" x14ac:dyDescent="0.25">
      <c r="A68" s="65" t="s">
        <v>259</v>
      </c>
      <c r="B68" s="267" t="s">
        <v>69</v>
      </c>
      <c r="C68" s="267"/>
      <c r="D68" s="267"/>
      <c r="E68" s="62" t="s">
        <v>52</v>
      </c>
      <c r="F68" s="63">
        <v>4.72</v>
      </c>
      <c r="G68" s="63">
        <v>5.81</v>
      </c>
      <c r="H68" s="64">
        <v>24.21</v>
      </c>
      <c r="I68" s="63">
        <v>156.88999999999999</v>
      </c>
      <c r="J68" s="64"/>
      <c r="K68" s="64">
        <v>0.127</v>
      </c>
      <c r="L68" s="64">
        <v>105.08</v>
      </c>
      <c r="M68" s="64"/>
      <c r="N68" s="64">
        <v>6.39</v>
      </c>
      <c r="O68" s="64">
        <v>109.93</v>
      </c>
      <c r="P68" s="64">
        <v>84.13</v>
      </c>
      <c r="Q68" s="64">
        <v>36.46</v>
      </c>
      <c r="R68" s="64">
        <v>2.4700000000000002</v>
      </c>
      <c r="T68" s="65" t="s">
        <v>259</v>
      </c>
      <c r="U68" s="267" t="s">
        <v>69</v>
      </c>
      <c r="V68" s="267"/>
      <c r="W68" s="267"/>
      <c r="X68" s="62" t="s">
        <v>52</v>
      </c>
      <c r="Y68" s="63">
        <v>4.72</v>
      </c>
      <c r="Z68" s="63">
        <v>5.81</v>
      </c>
      <c r="AA68" s="64">
        <v>24.21</v>
      </c>
      <c r="AB68" s="63">
        <v>156.88999999999999</v>
      </c>
      <c r="AC68" s="64"/>
      <c r="AD68" s="64">
        <v>0.127</v>
      </c>
      <c r="AE68" s="64">
        <v>105.08</v>
      </c>
      <c r="AF68" s="64"/>
      <c r="AG68" s="64">
        <v>6.39</v>
      </c>
      <c r="AH68" s="64">
        <v>109.93</v>
      </c>
      <c r="AI68" s="64">
        <v>84.13</v>
      </c>
      <c r="AJ68" s="64">
        <v>36.46</v>
      </c>
      <c r="AK68" s="64">
        <v>2.4700000000000002</v>
      </c>
    </row>
    <row r="69" spans="1:37" ht="12" customHeight="1" x14ac:dyDescent="0.25">
      <c r="A69" s="177" t="s">
        <v>260</v>
      </c>
      <c r="B69" s="268" t="s">
        <v>448</v>
      </c>
      <c r="C69" s="268"/>
      <c r="D69" s="268"/>
      <c r="E69" s="79" t="s">
        <v>454</v>
      </c>
      <c r="F69" s="74">
        <v>7.66</v>
      </c>
      <c r="G69" s="74">
        <v>18.559999999999999</v>
      </c>
      <c r="H69" s="74">
        <v>1.81</v>
      </c>
      <c r="I69" s="74">
        <v>207.96</v>
      </c>
      <c r="J69" s="74"/>
      <c r="K69" s="196">
        <v>2E-3</v>
      </c>
      <c r="L69" s="74"/>
      <c r="M69" s="74">
        <v>0.02</v>
      </c>
      <c r="N69" s="74">
        <v>0.01</v>
      </c>
      <c r="O69" s="74">
        <v>24.85</v>
      </c>
      <c r="P69" s="74">
        <v>131.54</v>
      </c>
      <c r="Q69" s="74">
        <v>16.37</v>
      </c>
      <c r="R69" s="74">
        <v>1.27</v>
      </c>
      <c r="T69" s="177" t="s">
        <v>260</v>
      </c>
      <c r="U69" s="268" t="s">
        <v>448</v>
      </c>
      <c r="V69" s="268"/>
      <c r="W69" s="268"/>
      <c r="X69" s="79" t="s">
        <v>454</v>
      </c>
      <c r="Y69" s="74">
        <v>7.66</v>
      </c>
      <c r="Z69" s="74">
        <v>18.559999999999999</v>
      </c>
      <c r="AA69" s="74">
        <v>1.81</v>
      </c>
      <c r="AB69" s="74">
        <v>207.96</v>
      </c>
      <c r="AC69" s="74"/>
      <c r="AD69" s="196">
        <v>2E-3</v>
      </c>
      <c r="AE69" s="74"/>
      <c r="AF69" s="74">
        <v>0.02</v>
      </c>
      <c r="AG69" s="74">
        <v>0.01</v>
      </c>
      <c r="AH69" s="74">
        <v>24.85</v>
      </c>
      <c r="AI69" s="74">
        <v>131.54</v>
      </c>
      <c r="AJ69" s="74">
        <v>16.37</v>
      </c>
      <c r="AK69" s="74">
        <v>1.27</v>
      </c>
    </row>
    <row r="70" spans="1:37" s="75" customFormat="1" ht="12" customHeight="1" x14ac:dyDescent="0.25">
      <c r="A70" s="177" t="s">
        <v>273</v>
      </c>
      <c r="B70" s="268" t="s">
        <v>106</v>
      </c>
      <c r="C70" s="268"/>
      <c r="D70" s="268"/>
      <c r="E70" s="79">
        <v>200</v>
      </c>
      <c r="F70" s="74">
        <v>7.0000000000000007E-2</v>
      </c>
      <c r="G70" s="74">
        <v>0.01</v>
      </c>
      <c r="H70" s="74">
        <v>15.31</v>
      </c>
      <c r="I70" s="74">
        <v>61.62</v>
      </c>
      <c r="J70" s="74"/>
      <c r="K70" s="196">
        <v>3.0000000000000001E-3</v>
      </c>
      <c r="L70" s="74">
        <v>2.8</v>
      </c>
      <c r="M70" s="74"/>
      <c r="N70" s="74">
        <v>7.0000000000000007E-2</v>
      </c>
      <c r="O70" s="74">
        <v>3.1</v>
      </c>
      <c r="P70" s="74">
        <v>1.54</v>
      </c>
      <c r="Q70" s="74">
        <v>0.84</v>
      </c>
      <c r="R70" s="74">
        <v>0.1</v>
      </c>
      <c r="T70" s="177" t="s">
        <v>273</v>
      </c>
      <c r="U70" s="268" t="s">
        <v>106</v>
      </c>
      <c r="V70" s="268"/>
      <c r="W70" s="268"/>
      <c r="X70" s="79">
        <v>200</v>
      </c>
      <c r="Y70" s="74">
        <v>7.0000000000000007E-2</v>
      </c>
      <c r="Z70" s="74">
        <v>0.01</v>
      </c>
      <c r="AA70" s="74">
        <v>15.31</v>
      </c>
      <c r="AB70" s="74">
        <v>61.62</v>
      </c>
      <c r="AC70" s="74"/>
      <c r="AD70" s="196">
        <v>3.0000000000000001E-3</v>
      </c>
      <c r="AE70" s="74">
        <v>2.8</v>
      </c>
      <c r="AF70" s="74"/>
      <c r="AG70" s="74">
        <v>7.0000000000000007E-2</v>
      </c>
      <c r="AH70" s="74">
        <v>3.1</v>
      </c>
      <c r="AI70" s="74">
        <v>1.54</v>
      </c>
      <c r="AJ70" s="74">
        <v>0.84</v>
      </c>
      <c r="AK70" s="74">
        <v>0.1</v>
      </c>
    </row>
    <row r="71" spans="1:37" ht="12" customHeight="1" x14ac:dyDescent="0.25">
      <c r="A71" s="65" t="s">
        <v>558</v>
      </c>
      <c r="B71" s="257" t="s">
        <v>45</v>
      </c>
      <c r="C71" s="258"/>
      <c r="D71" s="259"/>
      <c r="E71" s="79" t="s">
        <v>59</v>
      </c>
      <c r="F71" s="74">
        <v>1.95</v>
      </c>
      <c r="G71" s="74">
        <v>0.3</v>
      </c>
      <c r="H71" s="184">
        <v>12.03</v>
      </c>
      <c r="I71" s="74">
        <v>57</v>
      </c>
      <c r="J71" s="73"/>
      <c r="K71" s="73">
        <v>0.02</v>
      </c>
      <c r="L71" s="73"/>
      <c r="M71" s="73"/>
      <c r="N71" s="73">
        <v>0.19</v>
      </c>
      <c r="O71" s="74">
        <v>6.3</v>
      </c>
      <c r="P71" s="74">
        <v>26.1</v>
      </c>
      <c r="Q71" s="74">
        <v>5.7</v>
      </c>
      <c r="R71" s="74">
        <v>0.6</v>
      </c>
      <c r="T71" s="65" t="s">
        <v>558</v>
      </c>
      <c r="U71" s="257" t="s">
        <v>45</v>
      </c>
      <c r="V71" s="258"/>
      <c r="W71" s="259"/>
      <c r="X71" s="79" t="s">
        <v>59</v>
      </c>
      <c r="Y71" s="74">
        <v>1.95</v>
      </c>
      <c r="Z71" s="74">
        <v>0.3</v>
      </c>
      <c r="AA71" s="184">
        <v>12.03</v>
      </c>
      <c r="AB71" s="74">
        <v>57</v>
      </c>
      <c r="AC71" s="73"/>
      <c r="AD71" s="73">
        <v>0.02</v>
      </c>
      <c r="AE71" s="73"/>
      <c r="AF71" s="73"/>
      <c r="AG71" s="73">
        <v>0.19</v>
      </c>
      <c r="AH71" s="74">
        <v>6.3</v>
      </c>
      <c r="AI71" s="74">
        <v>26.1</v>
      </c>
      <c r="AJ71" s="74">
        <v>5.7</v>
      </c>
      <c r="AK71" s="74">
        <v>0.6</v>
      </c>
    </row>
    <row r="72" spans="1:37" ht="12" customHeight="1" x14ac:dyDescent="0.25">
      <c r="A72" s="177" t="s">
        <v>261</v>
      </c>
      <c r="B72" s="268" t="s">
        <v>68</v>
      </c>
      <c r="C72" s="268"/>
      <c r="D72" s="268"/>
      <c r="E72" s="79" t="s">
        <v>56</v>
      </c>
      <c r="F72" s="74">
        <v>0.8</v>
      </c>
      <c r="G72" s="74">
        <v>0.8</v>
      </c>
      <c r="H72" s="74">
        <v>19.600000000000001</v>
      </c>
      <c r="I72" s="74">
        <v>94</v>
      </c>
      <c r="J72" s="74"/>
      <c r="K72" s="74">
        <v>0.06</v>
      </c>
      <c r="L72" s="74">
        <v>20</v>
      </c>
      <c r="M72" s="74"/>
      <c r="N72" s="74">
        <v>0.6</v>
      </c>
      <c r="O72" s="74">
        <v>32</v>
      </c>
      <c r="P72" s="74">
        <v>22</v>
      </c>
      <c r="Q72" s="74">
        <v>18</v>
      </c>
      <c r="R72" s="74">
        <v>4.4000000000000004</v>
      </c>
      <c r="T72" s="177" t="s">
        <v>261</v>
      </c>
      <c r="U72" s="268" t="s">
        <v>68</v>
      </c>
      <c r="V72" s="268"/>
      <c r="W72" s="268"/>
      <c r="X72" s="79" t="s">
        <v>56</v>
      </c>
      <c r="Y72" s="74">
        <v>0.8</v>
      </c>
      <c r="Z72" s="74">
        <v>0.8</v>
      </c>
      <c r="AA72" s="74">
        <v>19.600000000000001</v>
      </c>
      <c r="AB72" s="74">
        <v>94</v>
      </c>
      <c r="AC72" s="74"/>
      <c r="AD72" s="74">
        <v>0.06</v>
      </c>
      <c r="AE72" s="74">
        <v>20</v>
      </c>
      <c r="AF72" s="74"/>
      <c r="AG72" s="74">
        <v>0.6</v>
      </c>
      <c r="AH72" s="74">
        <v>32</v>
      </c>
      <c r="AI72" s="74">
        <v>22</v>
      </c>
      <c r="AJ72" s="74">
        <v>18</v>
      </c>
      <c r="AK72" s="74">
        <v>4.4000000000000004</v>
      </c>
    </row>
    <row r="73" spans="1:37" ht="12" customHeight="1" x14ac:dyDescent="0.25">
      <c r="A73" s="65"/>
      <c r="B73" s="260" t="s">
        <v>35</v>
      </c>
      <c r="C73" s="261"/>
      <c r="D73" s="262"/>
      <c r="E73" s="62"/>
      <c r="F73" s="84">
        <f>SUM(F68:F72)</f>
        <v>15.2</v>
      </c>
      <c r="G73" s="84">
        <f>SUM(G68:G72)</f>
        <v>25.48</v>
      </c>
      <c r="H73" s="84">
        <f>SUM(H68:H72)</f>
        <v>72.960000000000008</v>
      </c>
      <c r="I73" s="84">
        <f>SUM(I68:I72)</f>
        <v>577.47</v>
      </c>
      <c r="J73" s="70">
        <v>0.2457</v>
      </c>
      <c r="K73" s="85">
        <f t="shared" ref="K73:R73" si="20">SUM(K68:K72)</f>
        <v>0.21199999999999999</v>
      </c>
      <c r="L73" s="85">
        <f t="shared" si="20"/>
        <v>127.88</v>
      </c>
      <c r="M73" s="85">
        <f t="shared" si="20"/>
        <v>0.02</v>
      </c>
      <c r="N73" s="85">
        <f t="shared" si="20"/>
        <v>7.26</v>
      </c>
      <c r="O73" s="85">
        <f t="shared" si="20"/>
        <v>176.18</v>
      </c>
      <c r="P73" s="85">
        <f t="shared" si="20"/>
        <v>265.30999999999995</v>
      </c>
      <c r="Q73" s="85">
        <f t="shared" si="20"/>
        <v>77.37</v>
      </c>
      <c r="R73" s="85">
        <f t="shared" si="20"/>
        <v>8.84</v>
      </c>
      <c r="T73" s="65"/>
      <c r="U73" s="260" t="s">
        <v>35</v>
      </c>
      <c r="V73" s="261"/>
      <c r="W73" s="262"/>
      <c r="X73" s="62"/>
      <c r="Y73" s="84">
        <f>SUM(Y68:Y72)</f>
        <v>15.2</v>
      </c>
      <c r="Z73" s="84">
        <f>SUM(Z68:Z72)</f>
        <v>25.48</v>
      </c>
      <c r="AA73" s="84">
        <f>SUM(AA68:AA72)</f>
        <v>72.960000000000008</v>
      </c>
      <c r="AB73" s="84">
        <f>SUM(AB68:AB72)</f>
        <v>577.47</v>
      </c>
      <c r="AC73" s="70">
        <v>0.2457</v>
      </c>
      <c r="AD73" s="85">
        <f t="shared" ref="AD73:AK73" si="21">SUM(AD68:AD72)</f>
        <v>0.21199999999999999</v>
      </c>
      <c r="AE73" s="85">
        <f t="shared" si="21"/>
        <v>127.88</v>
      </c>
      <c r="AF73" s="85">
        <f t="shared" si="21"/>
        <v>0.02</v>
      </c>
      <c r="AG73" s="85">
        <f t="shared" si="21"/>
        <v>7.26</v>
      </c>
      <c r="AH73" s="85">
        <f t="shared" si="21"/>
        <v>176.18</v>
      </c>
      <c r="AI73" s="85">
        <f t="shared" si="21"/>
        <v>265.30999999999995</v>
      </c>
      <c r="AJ73" s="85">
        <f t="shared" si="21"/>
        <v>77.37</v>
      </c>
      <c r="AK73" s="85">
        <f t="shared" si="21"/>
        <v>8.84</v>
      </c>
    </row>
    <row r="74" spans="1:37" ht="12" customHeight="1" x14ac:dyDescent="0.25">
      <c r="A74" s="129"/>
      <c r="B74" s="272"/>
      <c r="C74" s="272"/>
      <c r="D74" s="272"/>
      <c r="E74" s="130"/>
      <c r="F74" s="127"/>
      <c r="G74" s="127"/>
      <c r="H74" s="127"/>
      <c r="I74" s="273" t="s">
        <v>33</v>
      </c>
      <c r="J74" s="273"/>
      <c r="K74" s="127"/>
      <c r="L74" s="127"/>
      <c r="M74" s="127"/>
      <c r="N74" s="127"/>
      <c r="O74" s="127"/>
      <c r="P74" s="127"/>
      <c r="Q74" s="127"/>
      <c r="R74" s="127"/>
      <c r="T74" s="129"/>
      <c r="U74" s="272"/>
      <c r="V74" s="272"/>
      <c r="W74" s="272"/>
      <c r="X74" s="130"/>
      <c r="Y74" s="127"/>
      <c r="Z74" s="127"/>
      <c r="AA74" s="127"/>
      <c r="AB74" s="273" t="s">
        <v>33</v>
      </c>
      <c r="AC74" s="273"/>
      <c r="AD74" s="127"/>
      <c r="AE74" s="127"/>
      <c r="AF74" s="127"/>
      <c r="AG74" s="127"/>
      <c r="AH74" s="127"/>
      <c r="AI74" s="127"/>
      <c r="AJ74" s="127"/>
      <c r="AK74" s="127"/>
    </row>
    <row r="75" spans="1:37" ht="12" customHeight="1" x14ac:dyDescent="0.25">
      <c r="A75" s="65" t="s">
        <v>262</v>
      </c>
      <c r="B75" s="237" t="s">
        <v>73</v>
      </c>
      <c r="C75" s="238"/>
      <c r="D75" s="239"/>
      <c r="E75" s="62" t="s">
        <v>55</v>
      </c>
      <c r="F75" s="63">
        <v>1.26</v>
      </c>
      <c r="G75" s="63">
        <v>10.14</v>
      </c>
      <c r="H75" s="64">
        <v>8.32</v>
      </c>
      <c r="I75" s="63">
        <v>129.26</v>
      </c>
      <c r="J75" s="63"/>
      <c r="K75" s="64">
        <v>4.5999999999999999E-2</v>
      </c>
      <c r="L75" s="64">
        <v>7.9</v>
      </c>
      <c r="M75" s="63"/>
      <c r="N75" s="63">
        <v>6.84</v>
      </c>
      <c r="O75" s="64">
        <v>25</v>
      </c>
      <c r="P75" s="63">
        <v>39.409999999999997</v>
      </c>
      <c r="Q75" s="64">
        <v>17.41</v>
      </c>
      <c r="R75" s="63">
        <v>1.01</v>
      </c>
      <c r="T75" s="65" t="s">
        <v>262</v>
      </c>
      <c r="U75" s="237" t="s">
        <v>73</v>
      </c>
      <c r="V75" s="238"/>
      <c r="W75" s="239"/>
      <c r="X75" s="62" t="s">
        <v>55</v>
      </c>
      <c r="Y75" s="63">
        <v>1.26</v>
      </c>
      <c r="Z75" s="63">
        <v>10.14</v>
      </c>
      <c r="AA75" s="64">
        <v>8.32</v>
      </c>
      <c r="AB75" s="63">
        <v>129.26</v>
      </c>
      <c r="AC75" s="63"/>
      <c r="AD75" s="64">
        <v>4.5999999999999999E-2</v>
      </c>
      <c r="AE75" s="64">
        <v>7.9</v>
      </c>
      <c r="AF75" s="63"/>
      <c r="AG75" s="63">
        <v>6.84</v>
      </c>
      <c r="AH75" s="64">
        <v>25</v>
      </c>
      <c r="AI75" s="63">
        <v>39.409999999999997</v>
      </c>
      <c r="AJ75" s="64">
        <v>17.41</v>
      </c>
      <c r="AK75" s="63">
        <v>1.01</v>
      </c>
    </row>
    <row r="76" spans="1:37" ht="12" customHeight="1" x14ac:dyDescent="0.25">
      <c r="A76" s="65" t="s">
        <v>263</v>
      </c>
      <c r="B76" s="237" t="s">
        <v>70</v>
      </c>
      <c r="C76" s="238"/>
      <c r="D76" s="239"/>
      <c r="E76" s="62" t="s">
        <v>56</v>
      </c>
      <c r="F76" s="63">
        <v>1.87</v>
      </c>
      <c r="G76" s="63">
        <v>3.11</v>
      </c>
      <c r="H76" s="64">
        <v>10.89</v>
      </c>
      <c r="I76" s="63">
        <v>79.03</v>
      </c>
      <c r="J76" s="63"/>
      <c r="K76" s="64">
        <v>0.2</v>
      </c>
      <c r="L76" s="64">
        <v>12.2</v>
      </c>
      <c r="M76" s="63">
        <v>0.02</v>
      </c>
      <c r="N76" s="63">
        <v>3.19</v>
      </c>
      <c r="O76" s="64">
        <v>29.8</v>
      </c>
      <c r="P76" s="64">
        <v>71.099999999999994</v>
      </c>
      <c r="Q76" s="63">
        <v>29.26</v>
      </c>
      <c r="R76" s="63">
        <v>1.69</v>
      </c>
      <c r="T76" s="65" t="s">
        <v>263</v>
      </c>
      <c r="U76" s="237" t="s">
        <v>70</v>
      </c>
      <c r="V76" s="238"/>
      <c r="W76" s="239"/>
      <c r="X76" s="62" t="s">
        <v>56</v>
      </c>
      <c r="Y76" s="63">
        <v>1.87</v>
      </c>
      <c r="Z76" s="63">
        <v>3.11</v>
      </c>
      <c r="AA76" s="64">
        <v>10.89</v>
      </c>
      <c r="AB76" s="63">
        <v>79.03</v>
      </c>
      <c r="AC76" s="63"/>
      <c r="AD76" s="64">
        <v>0.2</v>
      </c>
      <c r="AE76" s="64">
        <v>12.2</v>
      </c>
      <c r="AF76" s="63">
        <v>0.02</v>
      </c>
      <c r="AG76" s="63">
        <v>3.19</v>
      </c>
      <c r="AH76" s="64">
        <v>29.8</v>
      </c>
      <c r="AI76" s="64">
        <v>71.099999999999994</v>
      </c>
      <c r="AJ76" s="63">
        <v>29.26</v>
      </c>
      <c r="AK76" s="63">
        <v>1.69</v>
      </c>
    </row>
    <row r="77" spans="1:37" ht="12" customHeight="1" x14ac:dyDescent="0.25">
      <c r="A77" s="65" t="s">
        <v>264</v>
      </c>
      <c r="B77" s="237" t="s">
        <v>71</v>
      </c>
      <c r="C77" s="238"/>
      <c r="D77" s="239"/>
      <c r="E77" s="62" t="s">
        <v>123</v>
      </c>
      <c r="F77" s="63">
        <v>13.63</v>
      </c>
      <c r="G77" s="63">
        <v>15.48</v>
      </c>
      <c r="H77" s="64">
        <v>6.3</v>
      </c>
      <c r="I77" s="63">
        <v>219.01</v>
      </c>
      <c r="J77" s="63"/>
      <c r="K77" s="63">
        <v>0.06</v>
      </c>
      <c r="L77" s="63"/>
      <c r="M77" s="64">
        <v>0.08</v>
      </c>
      <c r="N77" s="63">
        <v>2.85</v>
      </c>
      <c r="O77" s="64">
        <v>14.75</v>
      </c>
      <c r="P77" s="63">
        <v>168.62</v>
      </c>
      <c r="Q77" s="64">
        <v>20.190000000000001</v>
      </c>
      <c r="R77" s="64">
        <v>2.36</v>
      </c>
      <c r="T77" s="65" t="s">
        <v>264</v>
      </c>
      <c r="U77" s="237" t="s">
        <v>71</v>
      </c>
      <c r="V77" s="238"/>
      <c r="W77" s="239"/>
      <c r="X77" s="62" t="s">
        <v>123</v>
      </c>
      <c r="Y77" s="63">
        <v>13.63</v>
      </c>
      <c r="Z77" s="63">
        <v>15.48</v>
      </c>
      <c r="AA77" s="64">
        <v>6.3</v>
      </c>
      <c r="AB77" s="63">
        <v>219.01</v>
      </c>
      <c r="AC77" s="63"/>
      <c r="AD77" s="63">
        <v>0.06</v>
      </c>
      <c r="AE77" s="63"/>
      <c r="AF77" s="64">
        <v>0.08</v>
      </c>
      <c r="AG77" s="63">
        <v>2.85</v>
      </c>
      <c r="AH77" s="64">
        <v>14.75</v>
      </c>
      <c r="AI77" s="63">
        <v>168.62</v>
      </c>
      <c r="AJ77" s="64">
        <v>20.190000000000001</v>
      </c>
      <c r="AK77" s="64">
        <v>2.36</v>
      </c>
    </row>
    <row r="78" spans="1:37" ht="12" customHeight="1" x14ac:dyDescent="0.25">
      <c r="A78" s="65" t="s">
        <v>265</v>
      </c>
      <c r="B78" s="237" t="s">
        <v>65</v>
      </c>
      <c r="C78" s="238"/>
      <c r="D78" s="239"/>
      <c r="E78" s="62" t="s">
        <v>58</v>
      </c>
      <c r="F78" s="63">
        <v>8.73</v>
      </c>
      <c r="G78" s="63">
        <v>5.43</v>
      </c>
      <c r="H78" s="64">
        <v>45</v>
      </c>
      <c r="I78" s="63">
        <v>263.81</v>
      </c>
      <c r="J78" s="63"/>
      <c r="K78" s="63">
        <v>0.37</v>
      </c>
      <c r="L78" s="63"/>
      <c r="M78" s="64">
        <v>0.03</v>
      </c>
      <c r="N78" s="64">
        <v>7.42</v>
      </c>
      <c r="O78" s="64">
        <v>48.46</v>
      </c>
      <c r="P78" s="63">
        <v>206.97</v>
      </c>
      <c r="Q78" s="63">
        <v>67.819999999999993</v>
      </c>
      <c r="R78" s="63">
        <v>5.53</v>
      </c>
      <c r="T78" s="65" t="s">
        <v>265</v>
      </c>
      <c r="U78" s="237" t="s">
        <v>65</v>
      </c>
      <c r="V78" s="238"/>
      <c r="W78" s="239"/>
      <c r="X78" s="62" t="s">
        <v>58</v>
      </c>
      <c r="Y78" s="63">
        <v>8.73</v>
      </c>
      <c r="Z78" s="63">
        <v>5.43</v>
      </c>
      <c r="AA78" s="64">
        <v>45</v>
      </c>
      <c r="AB78" s="63">
        <v>263.81</v>
      </c>
      <c r="AC78" s="63"/>
      <c r="AD78" s="63">
        <v>0.37</v>
      </c>
      <c r="AE78" s="63"/>
      <c r="AF78" s="64">
        <v>0.03</v>
      </c>
      <c r="AG78" s="64">
        <v>7.42</v>
      </c>
      <c r="AH78" s="64">
        <v>48.46</v>
      </c>
      <c r="AI78" s="63">
        <v>206.97</v>
      </c>
      <c r="AJ78" s="63">
        <v>67.819999999999993</v>
      </c>
      <c r="AK78" s="63">
        <v>5.53</v>
      </c>
    </row>
    <row r="79" spans="1:37" s="75" customFormat="1" ht="12" customHeight="1" x14ac:dyDescent="0.25">
      <c r="A79" s="65" t="s">
        <v>288</v>
      </c>
      <c r="B79" s="237" t="s">
        <v>364</v>
      </c>
      <c r="C79" s="238"/>
      <c r="D79" s="239"/>
      <c r="E79" s="62" t="s">
        <v>56</v>
      </c>
      <c r="F79" s="64">
        <v>0.6</v>
      </c>
      <c r="G79" s="64">
        <v>0.2</v>
      </c>
      <c r="H79" s="64">
        <v>30.4</v>
      </c>
      <c r="I79" s="64">
        <v>125.8</v>
      </c>
      <c r="J79" s="63"/>
      <c r="K79" s="64">
        <v>0.02</v>
      </c>
      <c r="L79" s="64">
        <v>8</v>
      </c>
      <c r="M79" s="64"/>
      <c r="N79" s="64">
        <v>0.6</v>
      </c>
      <c r="O79" s="64">
        <v>20</v>
      </c>
      <c r="P79" s="64">
        <v>36</v>
      </c>
      <c r="Q79" s="64">
        <v>14</v>
      </c>
      <c r="R79" s="64">
        <v>0.6</v>
      </c>
      <c r="T79" s="65" t="s">
        <v>288</v>
      </c>
      <c r="U79" s="237" t="s">
        <v>364</v>
      </c>
      <c r="V79" s="238"/>
      <c r="W79" s="239"/>
      <c r="X79" s="62" t="s">
        <v>56</v>
      </c>
      <c r="Y79" s="64">
        <v>0.6</v>
      </c>
      <c r="Z79" s="64">
        <v>0.2</v>
      </c>
      <c r="AA79" s="64">
        <v>30.4</v>
      </c>
      <c r="AB79" s="64">
        <v>125.8</v>
      </c>
      <c r="AC79" s="63"/>
      <c r="AD79" s="64">
        <v>0.02</v>
      </c>
      <c r="AE79" s="64">
        <v>8</v>
      </c>
      <c r="AF79" s="64"/>
      <c r="AG79" s="64">
        <v>0.6</v>
      </c>
      <c r="AH79" s="64">
        <v>20</v>
      </c>
      <c r="AI79" s="64">
        <v>36</v>
      </c>
      <c r="AJ79" s="64">
        <v>14</v>
      </c>
      <c r="AK79" s="64">
        <v>0.6</v>
      </c>
    </row>
    <row r="80" spans="1:37" ht="12" customHeight="1" x14ac:dyDescent="0.25">
      <c r="A80" s="65" t="s">
        <v>558</v>
      </c>
      <c r="B80" s="237" t="s">
        <v>45</v>
      </c>
      <c r="C80" s="238"/>
      <c r="D80" s="239"/>
      <c r="E80" s="62" t="s">
        <v>87</v>
      </c>
      <c r="F80" s="64">
        <v>1.3</v>
      </c>
      <c r="G80" s="64">
        <v>0.2</v>
      </c>
      <c r="H80" s="82">
        <v>8.02</v>
      </c>
      <c r="I80" s="64">
        <v>38</v>
      </c>
      <c r="J80" s="63"/>
      <c r="K80" s="63">
        <v>0.02</v>
      </c>
      <c r="L80" s="63"/>
      <c r="M80" s="63"/>
      <c r="N80" s="63">
        <v>1.2999999999999999E-2</v>
      </c>
      <c r="O80" s="64">
        <v>4.2</v>
      </c>
      <c r="P80" s="64">
        <v>17.399999999999999</v>
      </c>
      <c r="Q80" s="64">
        <v>3.8</v>
      </c>
      <c r="R80" s="64">
        <v>0.4</v>
      </c>
      <c r="T80" s="65" t="s">
        <v>558</v>
      </c>
      <c r="U80" s="237" t="s">
        <v>45</v>
      </c>
      <c r="V80" s="238"/>
      <c r="W80" s="239"/>
      <c r="X80" s="62" t="s">
        <v>87</v>
      </c>
      <c r="Y80" s="64">
        <v>1.3</v>
      </c>
      <c r="Z80" s="64">
        <v>0.2</v>
      </c>
      <c r="AA80" s="82">
        <v>8.02</v>
      </c>
      <c r="AB80" s="64">
        <v>38</v>
      </c>
      <c r="AC80" s="63"/>
      <c r="AD80" s="63">
        <v>0.02</v>
      </c>
      <c r="AE80" s="63"/>
      <c r="AF80" s="63"/>
      <c r="AG80" s="63">
        <v>1.2999999999999999E-2</v>
      </c>
      <c r="AH80" s="64">
        <v>4.2</v>
      </c>
      <c r="AI80" s="64">
        <v>17.399999999999999</v>
      </c>
      <c r="AJ80" s="64">
        <v>3.8</v>
      </c>
      <c r="AK80" s="64">
        <v>0.4</v>
      </c>
    </row>
    <row r="81" spans="1:37" ht="12" customHeight="1" x14ac:dyDescent="0.25">
      <c r="A81" s="88"/>
      <c r="B81" s="240" t="s">
        <v>34</v>
      </c>
      <c r="C81" s="241"/>
      <c r="D81" s="242"/>
      <c r="E81" s="88"/>
      <c r="F81" s="90">
        <f>SUM(F75:F80)</f>
        <v>27.390000000000004</v>
      </c>
      <c r="G81" s="90">
        <f>SUM(G75:G80)</f>
        <v>34.56</v>
      </c>
      <c r="H81" s="90">
        <f>SUM(H75:H80)</f>
        <v>108.92999999999999</v>
      </c>
      <c r="I81" s="90">
        <f>SUM(I75:I80)</f>
        <v>854.90999999999985</v>
      </c>
      <c r="J81" s="68">
        <v>0.36380000000000001</v>
      </c>
      <c r="K81" s="91">
        <f t="shared" ref="K81:R81" si="22">SUM(K75:K80)</f>
        <v>0.71599999999999997</v>
      </c>
      <c r="L81" s="91">
        <f t="shared" si="22"/>
        <v>28.1</v>
      </c>
      <c r="M81" s="92">
        <f t="shared" si="22"/>
        <v>0.13</v>
      </c>
      <c r="N81" s="92">
        <f t="shared" si="22"/>
        <v>20.913</v>
      </c>
      <c r="O81" s="91">
        <f t="shared" si="22"/>
        <v>142.20999999999998</v>
      </c>
      <c r="P81" s="91">
        <f t="shared" si="22"/>
        <v>539.5</v>
      </c>
      <c r="Q81" s="91">
        <f t="shared" si="22"/>
        <v>152.48000000000002</v>
      </c>
      <c r="R81" s="92">
        <f t="shared" si="22"/>
        <v>11.59</v>
      </c>
      <c r="T81" s="88"/>
      <c r="U81" s="240" t="s">
        <v>34</v>
      </c>
      <c r="V81" s="241"/>
      <c r="W81" s="242"/>
      <c r="X81" s="88"/>
      <c r="Y81" s="90">
        <f>SUM(Y75:Y80)</f>
        <v>27.390000000000004</v>
      </c>
      <c r="Z81" s="90">
        <f>SUM(Z75:Z80)</f>
        <v>34.56</v>
      </c>
      <c r="AA81" s="90">
        <f>SUM(AA75:AA80)</f>
        <v>108.92999999999999</v>
      </c>
      <c r="AB81" s="90">
        <f>SUM(AB75:AB80)</f>
        <v>854.90999999999985</v>
      </c>
      <c r="AC81" s="68">
        <v>0.36380000000000001</v>
      </c>
      <c r="AD81" s="91">
        <f t="shared" ref="AD81:AK81" si="23">SUM(AD75:AD80)</f>
        <v>0.71599999999999997</v>
      </c>
      <c r="AE81" s="91">
        <f t="shared" si="23"/>
        <v>28.1</v>
      </c>
      <c r="AF81" s="92">
        <f t="shared" si="23"/>
        <v>0.13</v>
      </c>
      <c r="AG81" s="92">
        <f t="shared" si="23"/>
        <v>20.913</v>
      </c>
      <c r="AH81" s="91">
        <f t="shared" si="23"/>
        <v>142.20999999999998</v>
      </c>
      <c r="AI81" s="91">
        <f t="shared" si="23"/>
        <v>539.5</v>
      </c>
      <c r="AJ81" s="91">
        <f t="shared" si="23"/>
        <v>152.48000000000002</v>
      </c>
      <c r="AK81" s="92">
        <f t="shared" si="23"/>
        <v>11.59</v>
      </c>
    </row>
    <row r="82" spans="1:37" ht="12" customHeight="1" thickBot="1" x14ac:dyDescent="0.3">
      <c r="A82" s="93"/>
      <c r="B82" s="263" t="s">
        <v>36</v>
      </c>
      <c r="C82" s="264"/>
      <c r="D82" s="265"/>
      <c r="E82" s="94"/>
      <c r="F82" s="95">
        <f>F73+F81</f>
        <v>42.59</v>
      </c>
      <c r="G82" s="95">
        <f>G73+G81</f>
        <v>60.040000000000006</v>
      </c>
      <c r="H82" s="95">
        <f>H73+H81</f>
        <v>181.89</v>
      </c>
      <c r="I82" s="95">
        <f>I73+I81</f>
        <v>1432.3799999999999</v>
      </c>
      <c r="J82" s="69">
        <v>0.60950000000000004</v>
      </c>
      <c r="K82" s="110">
        <f>K73+K81</f>
        <v>0.92799999999999994</v>
      </c>
      <c r="L82" s="110">
        <f t="shared" ref="L82:R82" si="24">L73+L81</f>
        <v>155.97999999999999</v>
      </c>
      <c r="M82" s="110">
        <f t="shared" si="24"/>
        <v>0.15</v>
      </c>
      <c r="N82" s="110">
        <f t="shared" si="24"/>
        <v>28.173000000000002</v>
      </c>
      <c r="O82" s="110">
        <f t="shared" si="24"/>
        <v>318.39</v>
      </c>
      <c r="P82" s="110">
        <f t="shared" si="24"/>
        <v>804.81</v>
      </c>
      <c r="Q82" s="110">
        <f t="shared" si="24"/>
        <v>229.85000000000002</v>
      </c>
      <c r="R82" s="110">
        <f t="shared" si="24"/>
        <v>20.43</v>
      </c>
      <c r="T82" s="93"/>
      <c r="U82" s="263" t="s">
        <v>36</v>
      </c>
      <c r="V82" s="264"/>
      <c r="W82" s="265"/>
      <c r="X82" s="94"/>
      <c r="Y82" s="95">
        <f>Y73+Y81</f>
        <v>42.59</v>
      </c>
      <c r="Z82" s="95">
        <f>Z73+Z81</f>
        <v>60.040000000000006</v>
      </c>
      <c r="AA82" s="95">
        <f>AA73+AA81</f>
        <v>181.89</v>
      </c>
      <c r="AB82" s="95">
        <f>AB73+AB81</f>
        <v>1432.3799999999999</v>
      </c>
      <c r="AC82" s="69">
        <v>0.60950000000000004</v>
      </c>
      <c r="AD82" s="110">
        <f>AD73+AD81</f>
        <v>0.92799999999999994</v>
      </c>
      <c r="AE82" s="110">
        <f t="shared" ref="AE82:AK82" si="25">AE73+AE81</f>
        <v>155.97999999999999</v>
      </c>
      <c r="AF82" s="110">
        <f t="shared" si="25"/>
        <v>0.15</v>
      </c>
      <c r="AG82" s="110">
        <f t="shared" si="25"/>
        <v>28.173000000000002</v>
      </c>
      <c r="AH82" s="110">
        <f t="shared" si="25"/>
        <v>318.39</v>
      </c>
      <c r="AI82" s="110">
        <f t="shared" si="25"/>
        <v>804.81</v>
      </c>
      <c r="AJ82" s="110">
        <f t="shared" si="25"/>
        <v>229.85000000000002</v>
      </c>
      <c r="AK82" s="110">
        <f t="shared" si="25"/>
        <v>20.43</v>
      </c>
    </row>
    <row r="83" spans="1:37" ht="12" customHeight="1" x14ac:dyDescent="0.25">
      <c r="A83" s="325" t="s">
        <v>348</v>
      </c>
      <c r="B83" s="325"/>
      <c r="C83" s="325"/>
      <c r="D83" s="325"/>
      <c r="E83" s="131"/>
      <c r="F83" s="132"/>
      <c r="G83" s="132"/>
      <c r="H83" s="132"/>
      <c r="I83" s="132"/>
      <c r="J83" s="133"/>
      <c r="K83" s="113"/>
      <c r="L83" s="113"/>
      <c r="M83" s="113"/>
      <c r="N83" s="113"/>
      <c r="O83" s="113"/>
      <c r="P83" s="132"/>
      <c r="Q83" s="113"/>
      <c r="R83" s="113"/>
      <c r="T83" s="325" t="s">
        <v>348</v>
      </c>
      <c r="U83" s="325"/>
      <c r="V83" s="325"/>
      <c r="W83" s="325"/>
      <c r="X83" s="131"/>
      <c r="Y83" s="132"/>
      <c r="Z83" s="132"/>
      <c r="AA83" s="132"/>
      <c r="AB83" s="132"/>
      <c r="AC83" s="133"/>
      <c r="AD83" s="113"/>
      <c r="AE83" s="113"/>
      <c r="AF83" s="113"/>
      <c r="AG83" s="113"/>
      <c r="AH83" s="113"/>
      <c r="AI83" s="132"/>
      <c r="AJ83" s="113"/>
      <c r="AK83" s="113"/>
    </row>
    <row r="84" spans="1:37" ht="12" customHeight="1" x14ac:dyDescent="0.25">
      <c r="A84" s="65" t="s">
        <v>349</v>
      </c>
      <c r="B84" s="260" t="s">
        <v>350</v>
      </c>
      <c r="C84" s="261"/>
      <c r="D84" s="262"/>
      <c r="E84" s="63">
        <v>200</v>
      </c>
      <c r="F84" s="64">
        <v>5.8</v>
      </c>
      <c r="G84" s="64">
        <v>5</v>
      </c>
      <c r="H84" s="64">
        <v>9.6</v>
      </c>
      <c r="I84" s="64">
        <v>107</v>
      </c>
      <c r="J84" s="70"/>
      <c r="K84" s="64">
        <v>0.08</v>
      </c>
      <c r="L84" s="64">
        <v>2.6</v>
      </c>
      <c r="M84" s="64">
        <v>0.04</v>
      </c>
      <c r="N84" s="64">
        <v>0.2</v>
      </c>
      <c r="O84" s="64">
        <v>240</v>
      </c>
      <c r="P84" s="134">
        <v>180</v>
      </c>
      <c r="Q84" s="64">
        <v>28</v>
      </c>
      <c r="R84" s="64">
        <v>0.2</v>
      </c>
      <c r="T84" s="65" t="s">
        <v>349</v>
      </c>
      <c r="U84" s="260" t="s">
        <v>350</v>
      </c>
      <c r="V84" s="261"/>
      <c r="W84" s="262"/>
      <c r="X84" s="63">
        <v>200</v>
      </c>
      <c r="Y84" s="64">
        <v>5.8</v>
      </c>
      <c r="Z84" s="64">
        <v>5</v>
      </c>
      <c r="AA84" s="64">
        <v>9.6</v>
      </c>
      <c r="AB84" s="64">
        <v>107</v>
      </c>
      <c r="AC84" s="70"/>
      <c r="AD84" s="64">
        <v>0.08</v>
      </c>
      <c r="AE84" s="64">
        <v>2.6</v>
      </c>
      <c r="AF84" s="64">
        <v>0.04</v>
      </c>
      <c r="AG84" s="64">
        <v>0.2</v>
      </c>
      <c r="AH84" s="64">
        <v>240</v>
      </c>
      <c r="AI84" s="134">
        <v>180</v>
      </c>
      <c r="AJ84" s="64">
        <v>28</v>
      </c>
      <c r="AK84" s="64">
        <v>0.2</v>
      </c>
    </row>
    <row r="85" spans="1:37" ht="12" customHeight="1" thickBot="1" x14ac:dyDescent="0.3">
      <c r="A85" s="63"/>
      <c r="B85" s="263" t="s">
        <v>36</v>
      </c>
      <c r="C85" s="264"/>
      <c r="D85" s="265"/>
      <c r="E85" s="63"/>
      <c r="F85" s="84">
        <v>5.8</v>
      </c>
      <c r="G85" s="84">
        <v>5</v>
      </c>
      <c r="H85" s="84">
        <v>9.6</v>
      </c>
      <c r="I85" s="84">
        <v>107</v>
      </c>
      <c r="J85" s="70"/>
      <c r="K85" s="85">
        <f t="shared" ref="K85:R85" si="26">SUM(K84)</f>
        <v>0.08</v>
      </c>
      <c r="L85" s="85">
        <f t="shared" si="26"/>
        <v>2.6</v>
      </c>
      <c r="M85" s="85">
        <f t="shared" si="26"/>
        <v>0.04</v>
      </c>
      <c r="N85" s="85">
        <f t="shared" si="26"/>
        <v>0.2</v>
      </c>
      <c r="O85" s="85">
        <f t="shared" si="26"/>
        <v>240</v>
      </c>
      <c r="P85" s="85">
        <f t="shared" si="26"/>
        <v>180</v>
      </c>
      <c r="Q85" s="85">
        <f t="shared" si="26"/>
        <v>28</v>
      </c>
      <c r="R85" s="85">
        <f t="shared" si="26"/>
        <v>0.2</v>
      </c>
      <c r="T85" s="63"/>
      <c r="U85" s="263" t="s">
        <v>36</v>
      </c>
      <c r="V85" s="264"/>
      <c r="W85" s="265"/>
      <c r="X85" s="63"/>
      <c r="Y85" s="84">
        <v>5.8</v>
      </c>
      <c r="Z85" s="84">
        <v>5</v>
      </c>
      <c r="AA85" s="84">
        <v>9.6</v>
      </c>
      <c r="AB85" s="84">
        <v>107</v>
      </c>
      <c r="AC85" s="70"/>
      <c r="AD85" s="85">
        <f t="shared" ref="AD85:AK85" si="27">SUM(AD84)</f>
        <v>0.08</v>
      </c>
      <c r="AE85" s="85">
        <f t="shared" si="27"/>
        <v>2.6</v>
      </c>
      <c r="AF85" s="85">
        <f t="shared" si="27"/>
        <v>0.04</v>
      </c>
      <c r="AG85" s="85">
        <f t="shared" si="27"/>
        <v>0.2</v>
      </c>
      <c r="AH85" s="85">
        <f t="shared" si="27"/>
        <v>240</v>
      </c>
      <c r="AI85" s="85">
        <f t="shared" si="27"/>
        <v>180</v>
      </c>
      <c r="AJ85" s="85">
        <f t="shared" si="27"/>
        <v>28</v>
      </c>
      <c r="AK85" s="85">
        <f t="shared" si="27"/>
        <v>0.2</v>
      </c>
    </row>
    <row r="86" spans="1:37" ht="12.75" customHeight="1" x14ac:dyDescent="0.25">
      <c r="A86" s="75"/>
      <c r="B86" s="235" t="s">
        <v>86</v>
      </c>
      <c r="C86" s="23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T86" s="75"/>
      <c r="U86" s="235" t="s">
        <v>86</v>
      </c>
      <c r="V86" s="23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</row>
    <row r="87" spans="1:37" ht="15.75" customHeight="1" x14ac:dyDescent="0.25">
      <c r="A87" s="246" t="s">
        <v>79</v>
      </c>
      <c r="B87" s="246"/>
      <c r="C87" s="75"/>
      <c r="D87" s="75"/>
      <c r="E87" s="75"/>
      <c r="F87" s="75"/>
      <c r="G87" s="75"/>
      <c r="H87" s="75"/>
      <c r="I87" s="247" t="s">
        <v>32</v>
      </c>
      <c r="J87" s="247"/>
      <c r="K87" s="75"/>
      <c r="L87" s="75"/>
      <c r="M87" s="75"/>
      <c r="N87" s="75"/>
      <c r="O87" s="75"/>
      <c r="P87" s="75"/>
      <c r="Q87" s="75"/>
      <c r="R87" s="75"/>
      <c r="T87" s="246" t="s">
        <v>79</v>
      </c>
      <c r="U87" s="246"/>
      <c r="V87" s="75"/>
      <c r="W87" s="75"/>
      <c r="X87" s="75"/>
      <c r="Y87" s="75"/>
      <c r="Z87" s="75"/>
      <c r="AA87" s="75"/>
      <c r="AB87" s="247" t="s">
        <v>32</v>
      </c>
      <c r="AC87" s="247"/>
      <c r="AD87" s="75"/>
      <c r="AE87" s="75"/>
      <c r="AF87" s="75"/>
      <c r="AG87" s="75"/>
      <c r="AH87" s="75"/>
      <c r="AI87" s="75"/>
      <c r="AJ87" s="75"/>
      <c r="AK87" s="75"/>
    </row>
    <row r="88" spans="1:37" ht="14.25" customHeight="1" x14ac:dyDescent="0.25">
      <c r="A88" s="248" t="s">
        <v>14</v>
      </c>
      <c r="B88" s="248" t="s">
        <v>15</v>
      </c>
      <c r="C88" s="248"/>
      <c r="D88" s="248"/>
      <c r="E88" s="249" t="s">
        <v>16</v>
      </c>
      <c r="F88" s="251" t="s">
        <v>17</v>
      </c>
      <c r="G88" s="251"/>
      <c r="H88" s="251"/>
      <c r="I88" s="252" t="s">
        <v>21</v>
      </c>
      <c r="J88" s="329" t="s">
        <v>302</v>
      </c>
      <c r="K88" s="252" t="s">
        <v>22</v>
      </c>
      <c r="L88" s="252"/>
      <c r="M88" s="252"/>
      <c r="N88" s="252"/>
      <c r="O88" s="252" t="s">
        <v>23</v>
      </c>
      <c r="P88" s="252"/>
      <c r="Q88" s="252"/>
      <c r="R88" s="252"/>
      <c r="T88" s="248" t="s">
        <v>14</v>
      </c>
      <c r="U88" s="248" t="s">
        <v>15</v>
      </c>
      <c r="V88" s="248"/>
      <c r="W88" s="248"/>
      <c r="X88" s="249" t="s">
        <v>16</v>
      </c>
      <c r="Y88" s="251" t="s">
        <v>17</v>
      </c>
      <c r="Z88" s="251"/>
      <c r="AA88" s="251"/>
      <c r="AB88" s="252" t="s">
        <v>21</v>
      </c>
      <c r="AC88" s="329" t="s">
        <v>302</v>
      </c>
      <c r="AD88" s="252" t="s">
        <v>22</v>
      </c>
      <c r="AE88" s="252"/>
      <c r="AF88" s="252"/>
      <c r="AG88" s="252"/>
      <c r="AH88" s="252" t="s">
        <v>23</v>
      </c>
      <c r="AI88" s="252"/>
      <c r="AJ88" s="252"/>
      <c r="AK88" s="252"/>
    </row>
    <row r="89" spans="1:37" ht="14.25" customHeight="1" x14ac:dyDescent="0.25">
      <c r="A89" s="248"/>
      <c r="B89" s="248"/>
      <c r="C89" s="248"/>
      <c r="D89" s="248"/>
      <c r="E89" s="250"/>
      <c r="F89" s="66" t="s">
        <v>18</v>
      </c>
      <c r="G89" s="66" t="s">
        <v>19</v>
      </c>
      <c r="H89" s="66" t="s">
        <v>20</v>
      </c>
      <c r="I89" s="252"/>
      <c r="J89" s="330"/>
      <c r="K89" s="67" t="s">
        <v>24</v>
      </c>
      <c r="L89" s="67" t="s">
        <v>25</v>
      </c>
      <c r="M89" s="67" t="s">
        <v>26</v>
      </c>
      <c r="N89" s="67" t="s">
        <v>27</v>
      </c>
      <c r="O89" s="67" t="s">
        <v>28</v>
      </c>
      <c r="P89" s="67" t="s">
        <v>29</v>
      </c>
      <c r="Q89" s="67" t="s">
        <v>30</v>
      </c>
      <c r="R89" s="67" t="s">
        <v>31</v>
      </c>
      <c r="T89" s="248"/>
      <c r="U89" s="248"/>
      <c r="V89" s="248"/>
      <c r="W89" s="248"/>
      <c r="X89" s="250"/>
      <c r="Y89" s="66" t="s">
        <v>18</v>
      </c>
      <c r="Z89" s="66" t="s">
        <v>19</v>
      </c>
      <c r="AA89" s="66" t="s">
        <v>20</v>
      </c>
      <c r="AB89" s="252"/>
      <c r="AC89" s="330"/>
      <c r="AD89" s="67" t="s">
        <v>24</v>
      </c>
      <c r="AE89" s="67" t="s">
        <v>25</v>
      </c>
      <c r="AF89" s="67" t="s">
        <v>26</v>
      </c>
      <c r="AG89" s="67" t="s">
        <v>27</v>
      </c>
      <c r="AH89" s="67" t="s">
        <v>28</v>
      </c>
      <c r="AI89" s="67" t="s">
        <v>29</v>
      </c>
      <c r="AJ89" s="67" t="s">
        <v>30</v>
      </c>
      <c r="AK89" s="67" t="s">
        <v>31</v>
      </c>
    </row>
    <row r="90" spans="1:37" ht="12.75" customHeight="1" x14ac:dyDescent="0.25">
      <c r="A90" s="177" t="s">
        <v>444</v>
      </c>
      <c r="B90" s="287" t="s">
        <v>445</v>
      </c>
      <c r="C90" s="287"/>
      <c r="D90" s="287"/>
      <c r="E90" s="79" t="s">
        <v>453</v>
      </c>
      <c r="F90" s="73">
        <v>14.53</v>
      </c>
      <c r="G90" s="73">
        <v>9.85</v>
      </c>
      <c r="H90" s="74">
        <v>31.57</v>
      </c>
      <c r="I90" s="74">
        <v>273.05</v>
      </c>
      <c r="J90" s="74"/>
      <c r="K90" s="74">
        <v>0.1</v>
      </c>
      <c r="L90" s="74">
        <v>4.62</v>
      </c>
      <c r="M90" s="74">
        <v>7.0000000000000007E-2</v>
      </c>
      <c r="N90" s="74">
        <v>1.32</v>
      </c>
      <c r="O90" s="74">
        <v>152.43</v>
      </c>
      <c r="P90" s="74">
        <v>193.29</v>
      </c>
      <c r="Q90" s="74">
        <v>53.42</v>
      </c>
      <c r="R90" s="74">
        <v>1.77</v>
      </c>
      <c r="T90" s="177" t="s">
        <v>444</v>
      </c>
      <c r="U90" s="287" t="s">
        <v>445</v>
      </c>
      <c r="V90" s="287"/>
      <c r="W90" s="287"/>
      <c r="X90" s="79" t="s">
        <v>453</v>
      </c>
      <c r="Y90" s="73">
        <v>14.53</v>
      </c>
      <c r="Z90" s="73">
        <v>9.85</v>
      </c>
      <c r="AA90" s="74">
        <v>31.57</v>
      </c>
      <c r="AB90" s="74">
        <v>273.05</v>
      </c>
      <c r="AC90" s="74"/>
      <c r="AD90" s="74">
        <v>0.1</v>
      </c>
      <c r="AE90" s="74">
        <v>4.62</v>
      </c>
      <c r="AF90" s="74">
        <v>7.0000000000000007E-2</v>
      </c>
      <c r="AG90" s="74">
        <v>1.32</v>
      </c>
      <c r="AH90" s="74">
        <v>152.43</v>
      </c>
      <c r="AI90" s="74">
        <v>193.29</v>
      </c>
      <c r="AJ90" s="74">
        <v>53.42</v>
      </c>
      <c r="AK90" s="74">
        <v>1.77</v>
      </c>
    </row>
    <row r="91" spans="1:37" ht="12.75" customHeight="1" x14ac:dyDescent="0.25">
      <c r="A91" s="177" t="s">
        <v>307</v>
      </c>
      <c r="B91" s="268" t="s">
        <v>67</v>
      </c>
      <c r="C91" s="268"/>
      <c r="D91" s="268"/>
      <c r="E91" s="79" t="s">
        <v>308</v>
      </c>
      <c r="F91" s="74">
        <v>7.0000000000000007E-2</v>
      </c>
      <c r="G91" s="74">
        <v>0.02</v>
      </c>
      <c r="H91" s="74">
        <v>15</v>
      </c>
      <c r="I91" s="74">
        <v>60</v>
      </c>
      <c r="J91" s="74"/>
      <c r="K91" s="74"/>
      <c r="L91" s="74">
        <v>0.03</v>
      </c>
      <c r="M91" s="74"/>
      <c r="N91" s="74">
        <v>0.02</v>
      </c>
      <c r="O91" s="74">
        <v>11.1</v>
      </c>
      <c r="P91" s="74">
        <v>2.8</v>
      </c>
      <c r="Q91" s="74">
        <v>1.4</v>
      </c>
      <c r="R91" s="74">
        <v>0.28000000000000003</v>
      </c>
      <c r="T91" s="177" t="s">
        <v>307</v>
      </c>
      <c r="U91" s="268" t="s">
        <v>67</v>
      </c>
      <c r="V91" s="268"/>
      <c r="W91" s="268"/>
      <c r="X91" s="79" t="s">
        <v>308</v>
      </c>
      <c r="Y91" s="74">
        <v>7.0000000000000007E-2</v>
      </c>
      <c r="Z91" s="74">
        <v>0.02</v>
      </c>
      <c r="AA91" s="74">
        <v>15</v>
      </c>
      <c r="AB91" s="74">
        <v>60</v>
      </c>
      <c r="AC91" s="74"/>
      <c r="AD91" s="74"/>
      <c r="AE91" s="74">
        <v>0.03</v>
      </c>
      <c r="AF91" s="74"/>
      <c r="AG91" s="74">
        <v>0.02</v>
      </c>
      <c r="AH91" s="74">
        <v>11.1</v>
      </c>
      <c r="AI91" s="74">
        <v>2.8</v>
      </c>
      <c r="AJ91" s="74">
        <v>1.4</v>
      </c>
      <c r="AK91" s="74">
        <v>0.28000000000000003</v>
      </c>
    </row>
    <row r="92" spans="1:37" ht="12.75" customHeight="1" x14ac:dyDescent="0.25">
      <c r="A92" s="65" t="s">
        <v>558</v>
      </c>
      <c r="B92" s="268" t="s">
        <v>39</v>
      </c>
      <c r="C92" s="268"/>
      <c r="D92" s="268"/>
      <c r="E92" s="79" t="s">
        <v>452</v>
      </c>
      <c r="F92" s="74">
        <v>2.59</v>
      </c>
      <c r="G92" s="74">
        <v>1.02</v>
      </c>
      <c r="H92" s="74">
        <v>17.989999999999998</v>
      </c>
      <c r="I92" s="74">
        <v>87.5</v>
      </c>
      <c r="J92" s="74"/>
      <c r="K92" s="74">
        <v>0.06</v>
      </c>
      <c r="L92" s="74"/>
      <c r="M92" s="74"/>
      <c r="N92" s="74">
        <v>0.54</v>
      </c>
      <c r="O92" s="74">
        <v>8.75</v>
      </c>
      <c r="P92" s="74">
        <v>28.7</v>
      </c>
      <c r="Q92" s="74">
        <v>11.55</v>
      </c>
      <c r="R92" s="74">
        <v>0.53</v>
      </c>
      <c r="T92" s="65" t="s">
        <v>558</v>
      </c>
      <c r="U92" s="268" t="s">
        <v>39</v>
      </c>
      <c r="V92" s="268"/>
      <c r="W92" s="268"/>
      <c r="X92" s="79" t="s">
        <v>452</v>
      </c>
      <c r="Y92" s="74">
        <v>2.59</v>
      </c>
      <c r="Z92" s="74">
        <v>1.02</v>
      </c>
      <c r="AA92" s="74">
        <v>17.989999999999998</v>
      </c>
      <c r="AB92" s="74">
        <v>87.5</v>
      </c>
      <c r="AC92" s="74"/>
      <c r="AD92" s="74">
        <v>0.06</v>
      </c>
      <c r="AE92" s="74"/>
      <c r="AF92" s="74"/>
      <c r="AG92" s="74">
        <v>0.54</v>
      </c>
      <c r="AH92" s="74">
        <v>8.75</v>
      </c>
      <c r="AI92" s="74">
        <v>28.7</v>
      </c>
      <c r="AJ92" s="74">
        <v>11.55</v>
      </c>
      <c r="AK92" s="74">
        <v>0.53</v>
      </c>
    </row>
    <row r="93" spans="1:37" ht="12.75" customHeight="1" x14ac:dyDescent="0.25">
      <c r="A93" s="86" t="s">
        <v>296</v>
      </c>
      <c r="B93" s="268" t="s">
        <v>365</v>
      </c>
      <c r="C93" s="268"/>
      <c r="D93" s="268"/>
      <c r="E93" s="79" t="s">
        <v>387</v>
      </c>
      <c r="F93" s="74">
        <v>3.07</v>
      </c>
      <c r="G93" s="74">
        <v>3.13</v>
      </c>
      <c r="H93" s="74"/>
      <c r="I93" s="74">
        <v>40.4</v>
      </c>
      <c r="J93" s="74"/>
      <c r="K93" s="74">
        <v>0.06</v>
      </c>
      <c r="L93" s="74">
        <v>0.08</v>
      </c>
      <c r="M93" s="74">
        <v>0.03</v>
      </c>
      <c r="N93" s="74">
        <v>0.02</v>
      </c>
      <c r="O93" s="74">
        <v>108</v>
      </c>
      <c r="P93" s="74">
        <v>70.8</v>
      </c>
      <c r="Q93" s="74">
        <v>6</v>
      </c>
      <c r="R93" s="74">
        <v>0.11</v>
      </c>
      <c r="T93" s="86" t="s">
        <v>296</v>
      </c>
      <c r="U93" s="268" t="s">
        <v>365</v>
      </c>
      <c r="V93" s="268"/>
      <c r="W93" s="268"/>
      <c r="X93" s="79" t="s">
        <v>387</v>
      </c>
      <c r="Y93" s="74">
        <v>3.07</v>
      </c>
      <c r="Z93" s="74">
        <v>3.13</v>
      </c>
      <c r="AA93" s="74"/>
      <c r="AB93" s="74">
        <v>40.4</v>
      </c>
      <c r="AC93" s="74"/>
      <c r="AD93" s="74">
        <v>0.06</v>
      </c>
      <c r="AE93" s="74">
        <v>0.08</v>
      </c>
      <c r="AF93" s="74">
        <v>0.03</v>
      </c>
      <c r="AG93" s="74">
        <v>0.02</v>
      </c>
      <c r="AH93" s="74">
        <v>108</v>
      </c>
      <c r="AI93" s="74">
        <v>70.8</v>
      </c>
      <c r="AJ93" s="74">
        <v>6</v>
      </c>
      <c r="AK93" s="74">
        <v>0.11</v>
      </c>
    </row>
    <row r="94" spans="1:37" ht="12.75" customHeight="1" x14ac:dyDescent="0.25">
      <c r="A94" s="86" t="s">
        <v>297</v>
      </c>
      <c r="B94" s="268" t="s">
        <v>385</v>
      </c>
      <c r="C94" s="268"/>
      <c r="D94" s="268"/>
      <c r="E94" s="79" t="s">
        <v>56</v>
      </c>
      <c r="F94" s="74">
        <v>5.8</v>
      </c>
      <c r="G94" s="74">
        <v>5</v>
      </c>
      <c r="H94" s="74">
        <v>8.4</v>
      </c>
      <c r="I94" s="74">
        <v>102</v>
      </c>
      <c r="J94" s="74"/>
      <c r="K94" s="74">
        <v>0.04</v>
      </c>
      <c r="L94" s="74">
        <v>0.6</v>
      </c>
      <c r="M94" s="74">
        <v>0.04</v>
      </c>
      <c r="N94" s="74">
        <v>0.2</v>
      </c>
      <c r="O94" s="74">
        <v>248</v>
      </c>
      <c r="P94" s="74">
        <v>184</v>
      </c>
      <c r="Q94" s="74">
        <v>28</v>
      </c>
      <c r="R94" s="74">
        <v>0.2</v>
      </c>
      <c r="T94" s="86" t="s">
        <v>297</v>
      </c>
      <c r="U94" s="268" t="s">
        <v>385</v>
      </c>
      <c r="V94" s="268"/>
      <c r="W94" s="268"/>
      <c r="X94" s="79" t="s">
        <v>56</v>
      </c>
      <c r="Y94" s="74">
        <v>5.8</v>
      </c>
      <c r="Z94" s="74">
        <v>5</v>
      </c>
      <c r="AA94" s="74">
        <v>8.4</v>
      </c>
      <c r="AB94" s="74">
        <v>102</v>
      </c>
      <c r="AC94" s="74"/>
      <c r="AD94" s="74">
        <v>0.04</v>
      </c>
      <c r="AE94" s="74">
        <v>0.6</v>
      </c>
      <c r="AF94" s="74">
        <v>0.04</v>
      </c>
      <c r="AG94" s="74">
        <v>0.2</v>
      </c>
      <c r="AH94" s="74">
        <v>248</v>
      </c>
      <c r="AI94" s="74">
        <v>184</v>
      </c>
      <c r="AJ94" s="74">
        <v>28</v>
      </c>
      <c r="AK94" s="74">
        <v>0.2</v>
      </c>
    </row>
    <row r="95" spans="1:37" ht="12.75" customHeight="1" x14ac:dyDescent="0.25">
      <c r="A95" s="177"/>
      <c r="B95" s="298" t="s">
        <v>35</v>
      </c>
      <c r="C95" s="299"/>
      <c r="D95" s="300"/>
      <c r="E95" s="79"/>
      <c r="F95" s="178">
        <f>SUM(F90:F94)</f>
        <v>26.06</v>
      </c>
      <c r="G95" s="178">
        <f>SUM(G90:G94)</f>
        <v>19.02</v>
      </c>
      <c r="H95" s="178">
        <f>SUM(H90:H94)</f>
        <v>72.960000000000008</v>
      </c>
      <c r="I95" s="178">
        <f>SUM(I90:I94)</f>
        <v>562.95000000000005</v>
      </c>
      <c r="J95" s="179">
        <v>0.23949999999999999</v>
      </c>
      <c r="K95" s="180">
        <f t="shared" ref="K95:R95" si="28">SUM(K90:K94)</f>
        <v>0.26</v>
      </c>
      <c r="L95" s="180">
        <f t="shared" si="28"/>
        <v>5.33</v>
      </c>
      <c r="M95" s="180">
        <f t="shared" si="28"/>
        <v>0.14000000000000001</v>
      </c>
      <c r="N95" s="180">
        <f t="shared" si="28"/>
        <v>2.1</v>
      </c>
      <c r="O95" s="180">
        <f t="shared" si="28"/>
        <v>528.28</v>
      </c>
      <c r="P95" s="180">
        <f t="shared" si="28"/>
        <v>479.59</v>
      </c>
      <c r="Q95" s="180">
        <f t="shared" si="28"/>
        <v>100.37</v>
      </c>
      <c r="R95" s="180">
        <f t="shared" si="28"/>
        <v>2.89</v>
      </c>
      <c r="T95" s="65"/>
      <c r="U95" s="260" t="s">
        <v>35</v>
      </c>
      <c r="V95" s="261"/>
      <c r="W95" s="262"/>
      <c r="X95" s="62"/>
      <c r="Y95" s="84">
        <f>SUM(Y90:Y94)</f>
        <v>26.06</v>
      </c>
      <c r="Z95" s="84">
        <f>SUM(Z90:Z94)</f>
        <v>19.02</v>
      </c>
      <c r="AA95" s="84">
        <f>SUM(AA90:AA94)</f>
        <v>72.960000000000008</v>
      </c>
      <c r="AB95" s="84">
        <f>SUM(AB90:AB94)</f>
        <v>562.95000000000005</v>
      </c>
      <c r="AC95" s="70">
        <v>0.23949999999999999</v>
      </c>
      <c r="AD95" s="85">
        <f t="shared" ref="AD95:AK95" si="29">SUM(AD90:AD94)</f>
        <v>0.26</v>
      </c>
      <c r="AE95" s="85">
        <f t="shared" si="29"/>
        <v>5.33</v>
      </c>
      <c r="AF95" s="85">
        <f t="shared" si="29"/>
        <v>0.14000000000000001</v>
      </c>
      <c r="AG95" s="85">
        <f t="shared" si="29"/>
        <v>2.1</v>
      </c>
      <c r="AH95" s="85">
        <f t="shared" si="29"/>
        <v>528.28</v>
      </c>
      <c r="AI95" s="85">
        <f t="shared" si="29"/>
        <v>479.59</v>
      </c>
      <c r="AJ95" s="85">
        <f t="shared" si="29"/>
        <v>100.37</v>
      </c>
      <c r="AK95" s="85">
        <f t="shared" si="29"/>
        <v>2.89</v>
      </c>
    </row>
    <row r="96" spans="1:37" ht="12.75" customHeight="1" x14ac:dyDescent="0.25">
      <c r="A96" s="181"/>
      <c r="B96" s="301"/>
      <c r="C96" s="301"/>
      <c r="D96" s="301"/>
      <c r="E96" s="182"/>
      <c r="F96" s="176"/>
      <c r="G96" s="176"/>
      <c r="H96" s="176"/>
      <c r="I96" s="302" t="s">
        <v>33</v>
      </c>
      <c r="J96" s="302"/>
      <c r="K96" s="176"/>
      <c r="L96" s="176"/>
      <c r="M96" s="176"/>
      <c r="N96" s="176"/>
      <c r="O96" s="176"/>
      <c r="P96" s="176"/>
      <c r="Q96" s="176"/>
      <c r="R96" s="176"/>
      <c r="T96" s="129"/>
      <c r="U96" s="272"/>
      <c r="V96" s="272"/>
      <c r="W96" s="272"/>
      <c r="X96" s="130"/>
      <c r="Y96" s="127"/>
      <c r="Z96" s="127"/>
      <c r="AA96" s="127"/>
      <c r="AB96" s="273" t="s">
        <v>33</v>
      </c>
      <c r="AC96" s="273"/>
      <c r="AD96" s="127"/>
      <c r="AE96" s="127"/>
      <c r="AF96" s="127"/>
      <c r="AG96" s="127"/>
      <c r="AH96" s="127"/>
      <c r="AI96" s="127"/>
      <c r="AJ96" s="127"/>
      <c r="AK96" s="127"/>
    </row>
    <row r="97" spans="1:37" ht="12.75" customHeight="1" x14ac:dyDescent="0.25">
      <c r="A97" s="86" t="s">
        <v>311</v>
      </c>
      <c r="B97" s="284" t="s">
        <v>110</v>
      </c>
      <c r="C97" s="285"/>
      <c r="D97" s="286"/>
      <c r="E97" s="79" t="s">
        <v>55</v>
      </c>
      <c r="F97" s="74">
        <v>0.12</v>
      </c>
      <c r="G97" s="74">
        <v>5.0999999999999996</v>
      </c>
      <c r="H97" s="74">
        <v>11.17</v>
      </c>
      <c r="I97" s="74">
        <v>90.1</v>
      </c>
      <c r="J97" s="73"/>
      <c r="K97" s="73">
        <v>0.03</v>
      </c>
      <c r="L97" s="74">
        <v>16.87</v>
      </c>
      <c r="M97" s="74"/>
      <c r="N97" s="74">
        <v>0.56000000000000005</v>
      </c>
      <c r="O97" s="73">
        <v>33.49</v>
      </c>
      <c r="P97" s="73">
        <v>29.35</v>
      </c>
      <c r="Q97" s="74">
        <v>16</v>
      </c>
      <c r="R97" s="73">
        <v>0.98</v>
      </c>
      <c r="T97" s="86" t="s">
        <v>479</v>
      </c>
      <c r="U97" s="284" t="s">
        <v>352</v>
      </c>
      <c r="V97" s="285"/>
      <c r="W97" s="286"/>
      <c r="X97" s="79" t="s">
        <v>55</v>
      </c>
      <c r="Y97" s="74">
        <v>0.75</v>
      </c>
      <c r="Z97" s="74">
        <v>6.02</v>
      </c>
      <c r="AA97" s="74">
        <v>2.35</v>
      </c>
      <c r="AB97" s="74">
        <v>66.599999999999994</v>
      </c>
      <c r="AC97" s="73"/>
      <c r="AD97" s="73">
        <v>0.03</v>
      </c>
      <c r="AE97" s="74">
        <v>4.6900000000000004</v>
      </c>
      <c r="AF97" s="74"/>
      <c r="AG97" s="74">
        <v>0.19</v>
      </c>
      <c r="AH97" s="73">
        <v>22.32</v>
      </c>
      <c r="AI97" s="73">
        <v>39.590000000000003</v>
      </c>
      <c r="AJ97" s="74">
        <v>13.19</v>
      </c>
      <c r="AK97" s="73">
        <v>0.56999999999999995</v>
      </c>
    </row>
    <row r="98" spans="1:37" ht="12.75" customHeight="1" x14ac:dyDescent="0.25">
      <c r="A98" s="86" t="s">
        <v>312</v>
      </c>
      <c r="B98" s="284" t="s">
        <v>89</v>
      </c>
      <c r="C98" s="285"/>
      <c r="D98" s="286"/>
      <c r="E98" s="79" t="s">
        <v>56</v>
      </c>
      <c r="F98" s="74">
        <v>1.62</v>
      </c>
      <c r="G98" s="74">
        <v>4.07</v>
      </c>
      <c r="H98" s="74">
        <v>9.58</v>
      </c>
      <c r="I98" s="74">
        <v>85.8</v>
      </c>
      <c r="J98" s="73"/>
      <c r="K98" s="74">
        <v>7.0000000000000007E-2</v>
      </c>
      <c r="L98" s="74">
        <v>6.7</v>
      </c>
      <c r="M98" s="74"/>
      <c r="N98" s="74">
        <v>0.79</v>
      </c>
      <c r="O98" s="74">
        <v>23.32</v>
      </c>
      <c r="P98" s="73">
        <v>45.38</v>
      </c>
      <c r="Q98" s="74">
        <v>19.34</v>
      </c>
      <c r="R98" s="74">
        <v>0.74</v>
      </c>
      <c r="T98" s="83" t="s">
        <v>312</v>
      </c>
      <c r="U98" s="269" t="s">
        <v>89</v>
      </c>
      <c r="V98" s="270"/>
      <c r="W98" s="271"/>
      <c r="X98" s="62" t="s">
        <v>56</v>
      </c>
      <c r="Y98" s="64">
        <v>1.62</v>
      </c>
      <c r="Z98" s="64">
        <v>4.07</v>
      </c>
      <c r="AA98" s="64">
        <v>9.58</v>
      </c>
      <c r="AB98" s="64">
        <v>85.8</v>
      </c>
      <c r="AC98" s="73"/>
      <c r="AD98" s="64">
        <v>7.0000000000000007E-2</v>
      </c>
      <c r="AE98" s="64">
        <v>6.7</v>
      </c>
      <c r="AF98" s="64"/>
      <c r="AG98" s="64">
        <v>0.79</v>
      </c>
      <c r="AH98" s="64">
        <v>23.32</v>
      </c>
      <c r="AI98" s="63">
        <v>45.38</v>
      </c>
      <c r="AJ98" s="64">
        <v>19.34</v>
      </c>
      <c r="AK98" s="64">
        <v>0.74</v>
      </c>
    </row>
    <row r="99" spans="1:37" s="75" customFormat="1" ht="12.75" customHeight="1" x14ac:dyDescent="0.25">
      <c r="A99" s="177" t="s">
        <v>372</v>
      </c>
      <c r="B99" s="257" t="s">
        <v>90</v>
      </c>
      <c r="C99" s="258"/>
      <c r="D99" s="259"/>
      <c r="E99" s="79" t="s">
        <v>52</v>
      </c>
      <c r="F99" s="74">
        <v>3.76</v>
      </c>
      <c r="G99" s="73">
        <v>8.44</v>
      </c>
      <c r="H99" s="74">
        <v>32.65</v>
      </c>
      <c r="I99" s="74">
        <v>218.95</v>
      </c>
      <c r="J99" s="73"/>
      <c r="K99" s="74">
        <v>0.21</v>
      </c>
      <c r="L99" s="73">
        <v>35.64</v>
      </c>
      <c r="M99" s="74">
        <v>0.03</v>
      </c>
      <c r="N99" s="73">
        <v>5.61</v>
      </c>
      <c r="O99" s="74">
        <v>18.010000000000002</v>
      </c>
      <c r="P99" s="73">
        <v>104.98</v>
      </c>
      <c r="Q99" s="74">
        <v>41.23</v>
      </c>
      <c r="R99" s="74">
        <v>1.62</v>
      </c>
      <c r="T99" s="65" t="s">
        <v>372</v>
      </c>
      <c r="U99" s="257" t="s">
        <v>90</v>
      </c>
      <c r="V99" s="258"/>
      <c r="W99" s="259"/>
      <c r="X99" s="79" t="s">
        <v>52</v>
      </c>
      <c r="Y99" s="64">
        <v>3.76</v>
      </c>
      <c r="Z99" s="63">
        <v>8.44</v>
      </c>
      <c r="AA99" s="64">
        <v>32.65</v>
      </c>
      <c r="AB99" s="64">
        <v>218.95</v>
      </c>
      <c r="AC99" s="73"/>
      <c r="AD99" s="64">
        <v>0.21</v>
      </c>
      <c r="AE99" s="63">
        <v>35.64</v>
      </c>
      <c r="AF99" s="64">
        <v>0.03</v>
      </c>
      <c r="AG99" s="63">
        <v>5.61</v>
      </c>
      <c r="AH99" s="64">
        <v>18.010000000000002</v>
      </c>
      <c r="AI99" s="63">
        <v>104.98</v>
      </c>
      <c r="AJ99" s="64">
        <v>41.23</v>
      </c>
      <c r="AK99" s="64">
        <v>1.62</v>
      </c>
    </row>
    <row r="100" spans="1:37" ht="12.75" customHeight="1" x14ac:dyDescent="0.25">
      <c r="A100" s="177" t="s">
        <v>267</v>
      </c>
      <c r="B100" s="183" t="s">
        <v>91</v>
      </c>
      <c r="C100" s="205"/>
      <c r="D100" s="206"/>
      <c r="E100" s="79" t="s">
        <v>411</v>
      </c>
      <c r="F100" s="73">
        <v>12.44</v>
      </c>
      <c r="G100" s="73">
        <v>6.89</v>
      </c>
      <c r="H100" s="74">
        <v>6.44</v>
      </c>
      <c r="I100" s="73">
        <v>137.38999999999999</v>
      </c>
      <c r="J100" s="73"/>
      <c r="K100" s="73">
        <v>0.09</v>
      </c>
      <c r="L100" s="73">
        <v>9.41</v>
      </c>
      <c r="M100" s="74">
        <v>8.0000000000000002E-3</v>
      </c>
      <c r="N100" s="74">
        <v>6.16</v>
      </c>
      <c r="O100" s="74">
        <v>52.93</v>
      </c>
      <c r="P100" s="74">
        <v>188.55</v>
      </c>
      <c r="Q100" s="73">
        <v>29.44</v>
      </c>
      <c r="R100" s="73">
        <v>1.01</v>
      </c>
      <c r="T100" s="177" t="s">
        <v>267</v>
      </c>
      <c r="U100" s="183" t="s">
        <v>91</v>
      </c>
      <c r="V100" s="205"/>
      <c r="W100" s="206"/>
      <c r="X100" s="79" t="s">
        <v>411</v>
      </c>
      <c r="Y100" s="73">
        <v>12.44</v>
      </c>
      <c r="Z100" s="73">
        <v>6.89</v>
      </c>
      <c r="AA100" s="74">
        <v>6.44</v>
      </c>
      <c r="AB100" s="73">
        <v>137.38999999999999</v>
      </c>
      <c r="AC100" s="73"/>
      <c r="AD100" s="73">
        <v>0.09</v>
      </c>
      <c r="AE100" s="73">
        <v>9.41</v>
      </c>
      <c r="AF100" s="74">
        <v>8.0000000000000002E-3</v>
      </c>
      <c r="AG100" s="74">
        <v>6.16</v>
      </c>
      <c r="AH100" s="74">
        <v>52.93</v>
      </c>
      <c r="AI100" s="74">
        <v>188.55</v>
      </c>
      <c r="AJ100" s="73">
        <v>29.44</v>
      </c>
      <c r="AK100" s="73">
        <v>1.01</v>
      </c>
    </row>
    <row r="101" spans="1:37" ht="12.75" customHeight="1" x14ac:dyDescent="0.25">
      <c r="A101" s="86" t="s">
        <v>470</v>
      </c>
      <c r="B101" s="257" t="s">
        <v>471</v>
      </c>
      <c r="C101" s="258"/>
      <c r="D101" s="259"/>
      <c r="E101" s="79" t="s">
        <v>56</v>
      </c>
      <c r="F101" s="74">
        <v>0.68</v>
      </c>
      <c r="G101" s="74">
        <v>0.28000000000000003</v>
      </c>
      <c r="H101" s="73">
        <v>20.76</v>
      </c>
      <c r="I101" s="74">
        <v>88.2</v>
      </c>
      <c r="J101" s="73"/>
      <c r="K101" s="73">
        <v>0.01</v>
      </c>
      <c r="L101" s="74">
        <v>100</v>
      </c>
      <c r="M101" s="74"/>
      <c r="N101" s="74">
        <v>0.24</v>
      </c>
      <c r="O101" s="74">
        <v>21.34</v>
      </c>
      <c r="P101" s="74">
        <v>3.44</v>
      </c>
      <c r="Q101" s="74">
        <v>3.44</v>
      </c>
      <c r="R101" s="73">
        <v>0.63</v>
      </c>
      <c r="T101" s="83" t="s">
        <v>470</v>
      </c>
      <c r="U101" s="237" t="s">
        <v>471</v>
      </c>
      <c r="V101" s="238"/>
      <c r="W101" s="239"/>
      <c r="X101" s="62" t="s">
        <v>56</v>
      </c>
      <c r="Y101" s="64">
        <v>0.68</v>
      </c>
      <c r="Z101" s="64">
        <v>0.28000000000000003</v>
      </c>
      <c r="AA101" s="63">
        <v>20.76</v>
      </c>
      <c r="AB101" s="64">
        <v>88.2</v>
      </c>
      <c r="AC101" s="73"/>
      <c r="AD101" s="63">
        <v>0.01</v>
      </c>
      <c r="AE101" s="64">
        <v>100</v>
      </c>
      <c r="AF101" s="64"/>
      <c r="AG101" s="64">
        <v>0.24</v>
      </c>
      <c r="AH101" s="64">
        <v>21.34</v>
      </c>
      <c r="AI101" s="64">
        <v>3.44</v>
      </c>
      <c r="AJ101" s="64">
        <v>3.44</v>
      </c>
      <c r="AK101" s="63">
        <v>0.63</v>
      </c>
    </row>
    <row r="102" spans="1:37" ht="12.75" customHeight="1" x14ac:dyDescent="0.25">
      <c r="A102" s="65" t="s">
        <v>558</v>
      </c>
      <c r="B102" s="237" t="s">
        <v>44</v>
      </c>
      <c r="C102" s="238"/>
      <c r="D102" s="239"/>
      <c r="E102" s="62" t="s">
        <v>120</v>
      </c>
      <c r="F102" s="82">
        <v>3.95</v>
      </c>
      <c r="G102" s="64">
        <v>0.5</v>
      </c>
      <c r="H102" s="82">
        <v>24.15</v>
      </c>
      <c r="I102" s="64">
        <v>116.9</v>
      </c>
      <c r="J102" s="73"/>
      <c r="K102" s="64">
        <v>0.08</v>
      </c>
      <c r="L102" s="63"/>
      <c r="M102" s="63"/>
      <c r="N102" s="63">
        <v>0.77</v>
      </c>
      <c r="O102" s="64">
        <v>13</v>
      </c>
      <c r="P102" s="64">
        <v>41.5</v>
      </c>
      <c r="Q102" s="64">
        <v>17.5</v>
      </c>
      <c r="R102" s="64">
        <v>0.8</v>
      </c>
      <c r="T102" s="65" t="s">
        <v>558</v>
      </c>
      <c r="U102" s="237" t="s">
        <v>44</v>
      </c>
      <c r="V102" s="238"/>
      <c r="W102" s="239"/>
      <c r="X102" s="62" t="s">
        <v>120</v>
      </c>
      <c r="Y102" s="82">
        <v>3.95</v>
      </c>
      <c r="Z102" s="64">
        <v>0.5</v>
      </c>
      <c r="AA102" s="82">
        <v>24.15</v>
      </c>
      <c r="AB102" s="64">
        <v>116.9</v>
      </c>
      <c r="AC102" s="73"/>
      <c r="AD102" s="64">
        <v>0.08</v>
      </c>
      <c r="AE102" s="63"/>
      <c r="AF102" s="63"/>
      <c r="AG102" s="63">
        <v>0.77</v>
      </c>
      <c r="AH102" s="64">
        <v>13</v>
      </c>
      <c r="AI102" s="64">
        <v>41.5</v>
      </c>
      <c r="AJ102" s="64">
        <v>17.5</v>
      </c>
      <c r="AK102" s="64">
        <v>0.8</v>
      </c>
    </row>
    <row r="103" spans="1:37" ht="12.75" customHeight="1" x14ac:dyDescent="0.25">
      <c r="A103" s="65" t="s">
        <v>558</v>
      </c>
      <c r="B103" s="237" t="s">
        <v>45</v>
      </c>
      <c r="C103" s="238"/>
      <c r="D103" s="239"/>
      <c r="E103" s="62" t="s">
        <v>120</v>
      </c>
      <c r="F103" s="64">
        <v>3.25</v>
      </c>
      <c r="G103" s="64">
        <v>0.5</v>
      </c>
      <c r="H103" s="82">
        <v>20.05</v>
      </c>
      <c r="I103" s="64">
        <v>95</v>
      </c>
      <c r="J103" s="73"/>
      <c r="K103" s="64">
        <v>0.03</v>
      </c>
      <c r="L103" s="64"/>
      <c r="M103" s="64"/>
      <c r="N103" s="64">
        <v>0.32</v>
      </c>
      <c r="O103" s="64">
        <v>10.5</v>
      </c>
      <c r="P103" s="64">
        <v>43.5</v>
      </c>
      <c r="Q103" s="64">
        <v>9.5</v>
      </c>
      <c r="R103" s="64">
        <v>1</v>
      </c>
      <c r="T103" s="65" t="s">
        <v>558</v>
      </c>
      <c r="U103" s="237" t="s">
        <v>45</v>
      </c>
      <c r="V103" s="238"/>
      <c r="W103" s="239"/>
      <c r="X103" s="62" t="s">
        <v>120</v>
      </c>
      <c r="Y103" s="64">
        <v>3.25</v>
      </c>
      <c r="Z103" s="64">
        <v>0.5</v>
      </c>
      <c r="AA103" s="82">
        <v>20.05</v>
      </c>
      <c r="AB103" s="64">
        <v>95</v>
      </c>
      <c r="AC103" s="73"/>
      <c r="AD103" s="64">
        <v>0.03</v>
      </c>
      <c r="AE103" s="64"/>
      <c r="AF103" s="64"/>
      <c r="AG103" s="64">
        <v>0.32</v>
      </c>
      <c r="AH103" s="64">
        <v>10.5</v>
      </c>
      <c r="AI103" s="64">
        <v>43.5</v>
      </c>
      <c r="AJ103" s="64">
        <v>9.5</v>
      </c>
      <c r="AK103" s="64">
        <v>1</v>
      </c>
    </row>
    <row r="104" spans="1:37" ht="12.75" customHeight="1" x14ac:dyDescent="0.25">
      <c r="A104" s="109"/>
      <c r="B104" s="240" t="s">
        <v>34</v>
      </c>
      <c r="C104" s="241"/>
      <c r="D104" s="242"/>
      <c r="E104" s="88"/>
      <c r="F104" s="90">
        <f>SUM(F97:F103)</f>
        <v>25.819999999999997</v>
      </c>
      <c r="G104" s="90">
        <f>SUM(G97:G103)</f>
        <v>25.78</v>
      </c>
      <c r="H104" s="90">
        <f>SUM(H97:H103)</f>
        <v>124.8</v>
      </c>
      <c r="I104" s="90">
        <f>SUM(I97:I103)</f>
        <v>832.34</v>
      </c>
      <c r="J104" s="68">
        <v>0.35420000000000001</v>
      </c>
      <c r="K104" s="92">
        <f t="shared" ref="K104:R104" si="30">SUM(K97:K103)</f>
        <v>0.52</v>
      </c>
      <c r="L104" s="91">
        <f t="shared" si="30"/>
        <v>168.62</v>
      </c>
      <c r="M104" s="91">
        <f t="shared" si="30"/>
        <v>3.7999999999999999E-2</v>
      </c>
      <c r="N104" s="91">
        <f t="shared" si="30"/>
        <v>14.450000000000001</v>
      </c>
      <c r="O104" s="91">
        <f t="shared" si="30"/>
        <v>172.59</v>
      </c>
      <c r="P104" s="91">
        <f t="shared" si="30"/>
        <v>456.7</v>
      </c>
      <c r="Q104" s="91">
        <f t="shared" si="30"/>
        <v>136.44999999999999</v>
      </c>
      <c r="R104" s="92">
        <f t="shared" si="30"/>
        <v>6.7799999999999994</v>
      </c>
      <c r="T104" s="109"/>
      <c r="U104" s="240" t="s">
        <v>34</v>
      </c>
      <c r="V104" s="241"/>
      <c r="W104" s="242"/>
      <c r="X104" s="88"/>
      <c r="Y104" s="90">
        <f>SUM(Y97:Y103)</f>
        <v>26.45</v>
      </c>
      <c r="Z104" s="90">
        <f>SUM(Z97:Z103)</f>
        <v>26.700000000000003</v>
      </c>
      <c r="AA104" s="90">
        <f>SUM(AA97:AA103)</f>
        <v>115.98</v>
      </c>
      <c r="AB104" s="90">
        <f>SUM(AB97:AB103)</f>
        <v>808.83999999999992</v>
      </c>
      <c r="AC104" s="68">
        <v>0.34420000000000001</v>
      </c>
      <c r="AD104" s="92">
        <f t="shared" ref="AD104:AK104" si="31">SUM(AD97:AD103)</f>
        <v>0.52</v>
      </c>
      <c r="AE104" s="91">
        <f t="shared" si="31"/>
        <v>156.44</v>
      </c>
      <c r="AF104" s="91">
        <f t="shared" si="31"/>
        <v>3.7999999999999999E-2</v>
      </c>
      <c r="AG104" s="91">
        <f t="shared" si="31"/>
        <v>14.08</v>
      </c>
      <c r="AH104" s="91">
        <f t="shared" si="31"/>
        <v>161.42000000000002</v>
      </c>
      <c r="AI104" s="91">
        <f t="shared" si="31"/>
        <v>466.94</v>
      </c>
      <c r="AJ104" s="91">
        <f t="shared" si="31"/>
        <v>133.63999999999999</v>
      </c>
      <c r="AK104" s="92">
        <f t="shared" si="31"/>
        <v>6.37</v>
      </c>
    </row>
    <row r="105" spans="1:37" ht="12.75" customHeight="1" thickBot="1" x14ac:dyDescent="0.3">
      <c r="A105" s="93"/>
      <c r="B105" s="263" t="s">
        <v>36</v>
      </c>
      <c r="C105" s="264"/>
      <c r="D105" s="265"/>
      <c r="E105" s="94"/>
      <c r="F105" s="95">
        <f>F95+F104</f>
        <v>51.879999999999995</v>
      </c>
      <c r="G105" s="95">
        <f t="shared" ref="G105:I105" si="32">G95+G104</f>
        <v>44.8</v>
      </c>
      <c r="H105" s="95">
        <f t="shared" si="32"/>
        <v>197.76</v>
      </c>
      <c r="I105" s="95">
        <f t="shared" si="32"/>
        <v>1395.29</v>
      </c>
      <c r="J105" s="69">
        <v>0.59370000000000001</v>
      </c>
      <c r="K105" s="110">
        <f>K95+K104</f>
        <v>0.78</v>
      </c>
      <c r="L105" s="110">
        <f t="shared" ref="L105:R105" si="33">L95+L104</f>
        <v>173.95000000000002</v>
      </c>
      <c r="M105" s="110">
        <f t="shared" si="33"/>
        <v>0.17800000000000002</v>
      </c>
      <c r="N105" s="110">
        <f t="shared" si="33"/>
        <v>16.55</v>
      </c>
      <c r="O105" s="95">
        <f t="shared" si="33"/>
        <v>700.87</v>
      </c>
      <c r="P105" s="95">
        <f t="shared" si="33"/>
        <v>936.29</v>
      </c>
      <c r="Q105" s="110">
        <f t="shared" si="33"/>
        <v>236.82</v>
      </c>
      <c r="R105" s="110">
        <f t="shared" si="33"/>
        <v>9.67</v>
      </c>
      <c r="T105" s="93"/>
      <c r="U105" s="263" t="s">
        <v>36</v>
      </c>
      <c r="V105" s="264"/>
      <c r="W105" s="265"/>
      <c r="X105" s="94"/>
      <c r="Y105" s="95">
        <f>Y95+Y104</f>
        <v>52.51</v>
      </c>
      <c r="Z105" s="95">
        <f t="shared" ref="Z105:AB105" si="34">Z95+Z104</f>
        <v>45.72</v>
      </c>
      <c r="AA105" s="95">
        <f t="shared" si="34"/>
        <v>188.94</v>
      </c>
      <c r="AB105" s="95">
        <f t="shared" si="34"/>
        <v>1371.79</v>
      </c>
      <c r="AC105" s="69">
        <v>0.5837</v>
      </c>
      <c r="AD105" s="110">
        <f>AD95+AD104</f>
        <v>0.78</v>
      </c>
      <c r="AE105" s="110">
        <f t="shared" ref="AE105:AK105" si="35">AE95+AE104</f>
        <v>161.77000000000001</v>
      </c>
      <c r="AF105" s="110">
        <f t="shared" si="35"/>
        <v>0.17800000000000002</v>
      </c>
      <c r="AG105" s="110">
        <f t="shared" si="35"/>
        <v>16.18</v>
      </c>
      <c r="AH105" s="95">
        <f t="shared" si="35"/>
        <v>689.7</v>
      </c>
      <c r="AI105" s="95">
        <f t="shared" si="35"/>
        <v>946.53</v>
      </c>
      <c r="AJ105" s="110">
        <f t="shared" si="35"/>
        <v>234.01</v>
      </c>
      <c r="AK105" s="110">
        <f t="shared" si="35"/>
        <v>9.26</v>
      </c>
    </row>
    <row r="106" spans="1:37" ht="12.75" customHeight="1" x14ac:dyDescent="0.25">
      <c r="A106" s="325" t="s">
        <v>348</v>
      </c>
      <c r="B106" s="325"/>
      <c r="C106" s="325"/>
      <c r="D106" s="325"/>
      <c r="E106" s="131"/>
      <c r="F106" s="132"/>
      <c r="G106" s="132"/>
      <c r="H106" s="132"/>
      <c r="I106" s="132"/>
      <c r="J106" s="133"/>
      <c r="K106" s="113"/>
      <c r="L106" s="113"/>
      <c r="M106" s="113"/>
      <c r="N106" s="113"/>
      <c r="O106" s="113"/>
      <c r="P106" s="132"/>
      <c r="Q106" s="113"/>
      <c r="R106" s="113"/>
      <c r="T106" s="325" t="s">
        <v>348</v>
      </c>
      <c r="U106" s="325"/>
      <c r="V106" s="325"/>
      <c r="W106" s="325"/>
      <c r="X106" s="131"/>
      <c r="Y106" s="132"/>
      <c r="Z106" s="132"/>
      <c r="AA106" s="132"/>
      <c r="AB106" s="132"/>
      <c r="AC106" s="133"/>
      <c r="AD106" s="113"/>
      <c r="AE106" s="113"/>
      <c r="AF106" s="113"/>
      <c r="AG106" s="113"/>
      <c r="AH106" s="113"/>
      <c r="AI106" s="132"/>
      <c r="AJ106" s="113"/>
      <c r="AK106" s="113"/>
    </row>
    <row r="107" spans="1:37" ht="12.75" customHeight="1" x14ac:dyDescent="0.25">
      <c r="A107" s="65" t="s">
        <v>349</v>
      </c>
      <c r="B107" s="260" t="s">
        <v>350</v>
      </c>
      <c r="C107" s="261"/>
      <c r="D107" s="262"/>
      <c r="E107" s="63">
        <v>200</v>
      </c>
      <c r="F107" s="64">
        <v>5.8</v>
      </c>
      <c r="G107" s="64">
        <v>5</v>
      </c>
      <c r="H107" s="64">
        <v>9.6</v>
      </c>
      <c r="I107" s="64">
        <v>107</v>
      </c>
      <c r="J107" s="70"/>
      <c r="K107" s="64">
        <v>0.08</v>
      </c>
      <c r="L107" s="64">
        <v>2.6</v>
      </c>
      <c r="M107" s="64">
        <v>0.04</v>
      </c>
      <c r="N107" s="64">
        <v>0.2</v>
      </c>
      <c r="O107" s="64">
        <v>240</v>
      </c>
      <c r="P107" s="134">
        <v>180</v>
      </c>
      <c r="Q107" s="64">
        <v>28</v>
      </c>
      <c r="R107" s="64">
        <v>0.2</v>
      </c>
      <c r="T107" s="65" t="s">
        <v>349</v>
      </c>
      <c r="U107" s="260" t="s">
        <v>350</v>
      </c>
      <c r="V107" s="261"/>
      <c r="W107" s="262"/>
      <c r="X107" s="63">
        <v>200</v>
      </c>
      <c r="Y107" s="64">
        <v>5.8</v>
      </c>
      <c r="Z107" s="64">
        <v>5</v>
      </c>
      <c r="AA107" s="64">
        <v>9.6</v>
      </c>
      <c r="AB107" s="64">
        <v>107</v>
      </c>
      <c r="AC107" s="70"/>
      <c r="AD107" s="64">
        <v>0.08</v>
      </c>
      <c r="AE107" s="64">
        <v>2.6</v>
      </c>
      <c r="AF107" s="64">
        <v>0.04</v>
      </c>
      <c r="AG107" s="64">
        <v>0.2</v>
      </c>
      <c r="AH107" s="64">
        <v>240</v>
      </c>
      <c r="AI107" s="134">
        <v>180</v>
      </c>
      <c r="AJ107" s="64">
        <v>28</v>
      </c>
      <c r="AK107" s="64">
        <v>0.2</v>
      </c>
    </row>
    <row r="108" spans="1:37" ht="12.75" customHeight="1" thickBot="1" x14ac:dyDescent="0.3">
      <c r="A108" s="63"/>
      <c r="B108" s="263" t="s">
        <v>36</v>
      </c>
      <c r="C108" s="264"/>
      <c r="D108" s="265"/>
      <c r="E108" s="63"/>
      <c r="F108" s="84">
        <v>5.8</v>
      </c>
      <c r="G108" s="84">
        <v>5</v>
      </c>
      <c r="H108" s="84">
        <v>9.6</v>
      </c>
      <c r="I108" s="84">
        <v>107</v>
      </c>
      <c r="J108" s="70"/>
      <c r="K108" s="85">
        <f t="shared" ref="K108:R108" si="36">SUM(K107)</f>
        <v>0.08</v>
      </c>
      <c r="L108" s="85">
        <f t="shared" si="36"/>
        <v>2.6</v>
      </c>
      <c r="M108" s="85">
        <f t="shared" si="36"/>
        <v>0.04</v>
      </c>
      <c r="N108" s="85">
        <f t="shared" si="36"/>
        <v>0.2</v>
      </c>
      <c r="O108" s="85">
        <f t="shared" si="36"/>
        <v>240</v>
      </c>
      <c r="P108" s="85">
        <f t="shared" si="36"/>
        <v>180</v>
      </c>
      <c r="Q108" s="85">
        <f t="shared" si="36"/>
        <v>28</v>
      </c>
      <c r="R108" s="85">
        <f t="shared" si="36"/>
        <v>0.2</v>
      </c>
      <c r="T108" s="63"/>
      <c r="U108" s="263" t="s">
        <v>36</v>
      </c>
      <c r="V108" s="264"/>
      <c r="W108" s="265"/>
      <c r="X108" s="63"/>
      <c r="Y108" s="84">
        <v>5.8</v>
      </c>
      <c r="Z108" s="84">
        <v>5</v>
      </c>
      <c r="AA108" s="84">
        <v>9.6</v>
      </c>
      <c r="AB108" s="84">
        <v>107</v>
      </c>
      <c r="AC108" s="70"/>
      <c r="AD108" s="85">
        <f t="shared" ref="AD108:AK108" si="37">SUM(AD107)</f>
        <v>0.08</v>
      </c>
      <c r="AE108" s="85">
        <f t="shared" si="37"/>
        <v>2.6</v>
      </c>
      <c r="AF108" s="85">
        <f t="shared" si="37"/>
        <v>0.04</v>
      </c>
      <c r="AG108" s="85">
        <f t="shared" si="37"/>
        <v>0.2</v>
      </c>
      <c r="AH108" s="85">
        <f t="shared" si="37"/>
        <v>240</v>
      </c>
      <c r="AI108" s="85">
        <f t="shared" si="37"/>
        <v>180</v>
      </c>
      <c r="AJ108" s="85">
        <f t="shared" si="37"/>
        <v>28</v>
      </c>
      <c r="AK108" s="85">
        <f t="shared" si="37"/>
        <v>0.2</v>
      </c>
    </row>
    <row r="109" spans="1:37" ht="12.75" customHeight="1" x14ac:dyDescent="0.25">
      <c r="A109" s="75"/>
      <c r="B109" s="235" t="s">
        <v>85</v>
      </c>
      <c r="C109" s="23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T109" s="75"/>
      <c r="U109" s="235" t="s">
        <v>85</v>
      </c>
      <c r="V109" s="23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</row>
    <row r="110" spans="1:37" ht="15.75" customHeight="1" x14ac:dyDescent="0.25">
      <c r="A110" s="246" t="s">
        <v>77</v>
      </c>
      <c r="B110" s="246"/>
      <c r="C110" s="75"/>
      <c r="D110" s="75"/>
      <c r="E110" s="75"/>
      <c r="F110" s="75"/>
      <c r="G110" s="75"/>
      <c r="H110" s="75"/>
      <c r="I110" s="247" t="s">
        <v>32</v>
      </c>
      <c r="J110" s="247"/>
      <c r="K110" s="75"/>
      <c r="L110" s="75"/>
      <c r="M110" s="75"/>
      <c r="N110" s="75"/>
      <c r="O110" s="75"/>
      <c r="P110" s="75"/>
      <c r="Q110" s="75"/>
      <c r="R110" s="75"/>
      <c r="T110" s="246" t="s">
        <v>77</v>
      </c>
      <c r="U110" s="246"/>
      <c r="V110" s="75"/>
      <c r="W110" s="75"/>
      <c r="X110" s="75"/>
      <c r="Y110" s="75"/>
      <c r="Z110" s="75"/>
      <c r="AA110" s="75"/>
      <c r="AB110" s="247" t="s">
        <v>32</v>
      </c>
      <c r="AC110" s="247"/>
      <c r="AD110" s="75"/>
      <c r="AE110" s="75"/>
      <c r="AF110" s="75"/>
      <c r="AG110" s="75"/>
      <c r="AH110" s="75"/>
      <c r="AI110" s="75"/>
      <c r="AJ110" s="75"/>
      <c r="AK110" s="75"/>
    </row>
    <row r="111" spans="1:37" ht="13.5" customHeight="1" x14ac:dyDescent="0.25">
      <c r="A111" s="248" t="s">
        <v>14</v>
      </c>
      <c r="B111" s="248" t="s">
        <v>15</v>
      </c>
      <c r="C111" s="248"/>
      <c r="D111" s="248"/>
      <c r="E111" s="249" t="s">
        <v>16</v>
      </c>
      <c r="F111" s="251" t="s">
        <v>17</v>
      </c>
      <c r="G111" s="251"/>
      <c r="H111" s="251"/>
      <c r="I111" s="252" t="s">
        <v>21</v>
      </c>
      <c r="J111" s="329" t="s">
        <v>302</v>
      </c>
      <c r="K111" s="252" t="s">
        <v>22</v>
      </c>
      <c r="L111" s="252"/>
      <c r="M111" s="252"/>
      <c r="N111" s="252"/>
      <c r="O111" s="252" t="s">
        <v>23</v>
      </c>
      <c r="P111" s="252"/>
      <c r="Q111" s="252"/>
      <c r="R111" s="252"/>
      <c r="T111" s="248" t="s">
        <v>14</v>
      </c>
      <c r="U111" s="248" t="s">
        <v>15</v>
      </c>
      <c r="V111" s="248"/>
      <c r="W111" s="248"/>
      <c r="X111" s="249" t="s">
        <v>16</v>
      </c>
      <c r="Y111" s="251" t="s">
        <v>17</v>
      </c>
      <c r="Z111" s="251"/>
      <c r="AA111" s="251"/>
      <c r="AB111" s="252" t="s">
        <v>21</v>
      </c>
      <c r="AC111" s="329" t="s">
        <v>302</v>
      </c>
      <c r="AD111" s="252" t="s">
        <v>22</v>
      </c>
      <c r="AE111" s="252"/>
      <c r="AF111" s="252"/>
      <c r="AG111" s="252"/>
      <c r="AH111" s="252" t="s">
        <v>23</v>
      </c>
      <c r="AI111" s="252"/>
      <c r="AJ111" s="252"/>
      <c r="AK111" s="252"/>
    </row>
    <row r="112" spans="1:37" ht="13.5" customHeight="1" x14ac:dyDescent="0.25">
      <c r="A112" s="248"/>
      <c r="B112" s="248"/>
      <c r="C112" s="248"/>
      <c r="D112" s="248"/>
      <c r="E112" s="250"/>
      <c r="F112" s="66" t="s">
        <v>18</v>
      </c>
      <c r="G112" s="66" t="s">
        <v>19</v>
      </c>
      <c r="H112" s="66" t="s">
        <v>20</v>
      </c>
      <c r="I112" s="252"/>
      <c r="J112" s="330"/>
      <c r="K112" s="67" t="s">
        <v>24</v>
      </c>
      <c r="L112" s="67" t="s">
        <v>25</v>
      </c>
      <c r="M112" s="67" t="s">
        <v>26</v>
      </c>
      <c r="N112" s="67" t="s">
        <v>27</v>
      </c>
      <c r="O112" s="67" t="s">
        <v>28</v>
      </c>
      <c r="P112" s="67" t="s">
        <v>29</v>
      </c>
      <c r="Q112" s="67" t="s">
        <v>30</v>
      </c>
      <c r="R112" s="67" t="s">
        <v>31</v>
      </c>
      <c r="T112" s="248"/>
      <c r="U112" s="248"/>
      <c r="V112" s="248"/>
      <c r="W112" s="248"/>
      <c r="X112" s="250"/>
      <c r="Y112" s="66" t="s">
        <v>18</v>
      </c>
      <c r="Z112" s="66" t="s">
        <v>19</v>
      </c>
      <c r="AA112" s="66" t="s">
        <v>20</v>
      </c>
      <c r="AB112" s="252"/>
      <c r="AC112" s="330"/>
      <c r="AD112" s="67" t="s">
        <v>24</v>
      </c>
      <c r="AE112" s="67" t="s">
        <v>25</v>
      </c>
      <c r="AF112" s="67" t="s">
        <v>26</v>
      </c>
      <c r="AG112" s="67" t="s">
        <v>27</v>
      </c>
      <c r="AH112" s="67" t="s">
        <v>28</v>
      </c>
      <c r="AI112" s="67" t="s">
        <v>29</v>
      </c>
      <c r="AJ112" s="67" t="s">
        <v>30</v>
      </c>
      <c r="AK112" s="67" t="s">
        <v>31</v>
      </c>
    </row>
    <row r="113" spans="1:37" ht="12.75" customHeight="1" x14ac:dyDescent="0.25">
      <c r="A113" s="177" t="s">
        <v>354</v>
      </c>
      <c r="B113" s="257" t="s">
        <v>94</v>
      </c>
      <c r="C113" s="258"/>
      <c r="D113" s="259"/>
      <c r="E113" s="79" t="s">
        <v>248</v>
      </c>
      <c r="F113" s="74">
        <v>3.45</v>
      </c>
      <c r="G113" s="74">
        <v>13.78</v>
      </c>
      <c r="H113" s="74">
        <v>20.92</v>
      </c>
      <c r="I113" s="74">
        <v>221.5</v>
      </c>
      <c r="J113" s="73"/>
      <c r="K113" s="74">
        <v>0.16</v>
      </c>
      <c r="L113" s="74">
        <v>48.32</v>
      </c>
      <c r="M113" s="196">
        <v>0.05</v>
      </c>
      <c r="N113" s="74">
        <v>1.57</v>
      </c>
      <c r="O113" s="74">
        <v>84.06</v>
      </c>
      <c r="P113" s="74">
        <v>99.58</v>
      </c>
      <c r="Q113" s="74">
        <v>40.83</v>
      </c>
      <c r="R113" s="74">
        <v>1.74</v>
      </c>
      <c r="T113" s="177" t="s">
        <v>354</v>
      </c>
      <c r="U113" s="257" t="s">
        <v>94</v>
      </c>
      <c r="V113" s="258"/>
      <c r="W113" s="259"/>
      <c r="X113" s="79" t="s">
        <v>248</v>
      </c>
      <c r="Y113" s="74">
        <v>3.45</v>
      </c>
      <c r="Z113" s="74">
        <v>13.78</v>
      </c>
      <c r="AA113" s="74">
        <v>20.92</v>
      </c>
      <c r="AB113" s="74">
        <v>221.5</v>
      </c>
      <c r="AC113" s="73"/>
      <c r="AD113" s="74">
        <v>0.16</v>
      </c>
      <c r="AE113" s="74">
        <v>48.32</v>
      </c>
      <c r="AF113" s="196">
        <v>0.05</v>
      </c>
      <c r="AG113" s="74">
        <v>1.57</v>
      </c>
      <c r="AH113" s="74">
        <v>84.06</v>
      </c>
      <c r="AI113" s="74">
        <v>99.58</v>
      </c>
      <c r="AJ113" s="74">
        <v>40.83</v>
      </c>
      <c r="AK113" s="74">
        <v>1.74</v>
      </c>
    </row>
    <row r="114" spans="1:37" ht="12.75" customHeight="1" x14ac:dyDescent="0.25">
      <c r="A114" s="86" t="s">
        <v>449</v>
      </c>
      <c r="B114" s="268" t="s">
        <v>95</v>
      </c>
      <c r="C114" s="268"/>
      <c r="D114" s="268"/>
      <c r="E114" s="79" t="s">
        <v>103</v>
      </c>
      <c r="F114" s="74">
        <v>0.48</v>
      </c>
      <c r="G114" s="74">
        <v>0.06</v>
      </c>
      <c r="H114" s="74">
        <v>1.02</v>
      </c>
      <c r="I114" s="74">
        <v>6</v>
      </c>
      <c r="J114" s="74"/>
      <c r="K114" s="74">
        <v>0.01</v>
      </c>
      <c r="L114" s="74">
        <v>2.1</v>
      </c>
      <c r="M114" s="74"/>
      <c r="N114" s="74">
        <v>0.06</v>
      </c>
      <c r="O114" s="74">
        <v>13.8</v>
      </c>
      <c r="P114" s="74">
        <v>14.4</v>
      </c>
      <c r="Q114" s="74">
        <v>8.4</v>
      </c>
      <c r="R114" s="74">
        <v>0.36</v>
      </c>
      <c r="T114" s="86" t="s">
        <v>449</v>
      </c>
      <c r="U114" s="268" t="s">
        <v>95</v>
      </c>
      <c r="V114" s="268"/>
      <c r="W114" s="268"/>
      <c r="X114" s="79" t="s">
        <v>103</v>
      </c>
      <c r="Y114" s="74">
        <v>0.48</v>
      </c>
      <c r="Z114" s="74">
        <v>0.06</v>
      </c>
      <c r="AA114" s="74">
        <v>1.02</v>
      </c>
      <c r="AB114" s="74">
        <v>6</v>
      </c>
      <c r="AC114" s="74"/>
      <c r="AD114" s="74">
        <v>0.01</v>
      </c>
      <c r="AE114" s="74">
        <v>2.1</v>
      </c>
      <c r="AF114" s="74"/>
      <c r="AG114" s="74">
        <v>0.06</v>
      </c>
      <c r="AH114" s="74">
        <v>13.8</v>
      </c>
      <c r="AI114" s="74">
        <v>14.4</v>
      </c>
      <c r="AJ114" s="74">
        <v>8.4</v>
      </c>
      <c r="AK114" s="74">
        <v>0.36</v>
      </c>
    </row>
    <row r="115" spans="1:37" ht="12.75" customHeight="1" x14ac:dyDescent="0.25">
      <c r="A115" s="86" t="s">
        <v>450</v>
      </c>
      <c r="B115" s="268" t="s">
        <v>447</v>
      </c>
      <c r="C115" s="268"/>
      <c r="D115" s="268"/>
      <c r="E115" s="79" t="s">
        <v>56</v>
      </c>
      <c r="F115" s="74">
        <v>3.17</v>
      </c>
      <c r="G115" s="74">
        <v>2.68</v>
      </c>
      <c r="H115" s="74">
        <v>15.95</v>
      </c>
      <c r="I115" s="74">
        <v>100.6</v>
      </c>
      <c r="J115" s="74"/>
      <c r="K115" s="74">
        <v>0.04</v>
      </c>
      <c r="L115" s="74">
        <v>1.3</v>
      </c>
      <c r="M115" s="74">
        <v>0.02</v>
      </c>
      <c r="N115" s="74">
        <v>0.1</v>
      </c>
      <c r="O115" s="74">
        <v>125.78</v>
      </c>
      <c r="P115" s="74">
        <v>90</v>
      </c>
      <c r="Q115" s="74">
        <v>14</v>
      </c>
      <c r="R115" s="74">
        <v>0.13</v>
      </c>
      <c r="T115" s="86" t="s">
        <v>450</v>
      </c>
      <c r="U115" s="268" t="s">
        <v>447</v>
      </c>
      <c r="V115" s="268"/>
      <c r="W115" s="268"/>
      <c r="X115" s="79" t="s">
        <v>56</v>
      </c>
      <c r="Y115" s="74">
        <v>3.17</v>
      </c>
      <c r="Z115" s="74">
        <v>2.68</v>
      </c>
      <c r="AA115" s="74">
        <v>15.95</v>
      </c>
      <c r="AB115" s="74">
        <v>100.6</v>
      </c>
      <c r="AC115" s="74"/>
      <c r="AD115" s="74">
        <v>0.04</v>
      </c>
      <c r="AE115" s="74">
        <v>1.3</v>
      </c>
      <c r="AF115" s="74">
        <v>0.02</v>
      </c>
      <c r="AG115" s="74">
        <v>0.1</v>
      </c>
      <c r="AH115" s="74">
        <v>125.78</v>
      </c>
      <c r="AI115" s="74">
        <v>90</v>
      </c>
      <c r="AJ115" s="74">
        <v>14</v>
      </c>
      <c r="AK115" s="74">
        <v>0.13</v>
      </c>
    </row>
    <row r="116" spans="1:37" ht="12.75" customHeight="1" x14ac:dyDescent="0.25">
      <c r="A116" s="65" t="s">
        <v>558</v>
      </c>
      <c r="B116" s="257" t="s">
        <v>45</v>
      </c>
      <c r="C116" s="258"/>
      <c r="D116" s="259"/>
      <c r="E116" s="79" t="s">
        <v>87</v>
      </c>
      <c r="F116" s="74">
        <v>1.3</v>
      </c>
      <c r="G116" s="74">
        <v>0.2</v>
      </c>
      <c r="H116" s="184">
        <v>8.02</v>
      </c>
      <c r="I116" s="74">
        <v>38</v>
      </c>
      <c r="J116" s="73"/>
      <c r="K116" s="73">
        <v>0.02</v>
      </c>
      <c r="L116" s="73"/>
      <c r="M116" s="73"/>
      <c r="N116" s="73">
        <v>1.2999999999999999E-2</v>
      </c>
      <c r="O116" s="74">
        <v>4.2</v>
      </c>
      <c r="P116" s="74">
        <v>17.399999999999999</v>
      </c>
      <c r="Q116" s="74">
        <v>3.8</v>
      </c>
      <c r="R116" s="74">
        <v>0.4</v>
      </c>
      <c r="T116" s="65" t="s">
        <v>558</v>
      </c>
      <c r="U116" s="257" t="s">
        <v>45</v>
      </c>
      <c r="V116" s="258"/>
      <c r="W116" s="259"/>
      <c r="X116" s="79" t="s">
        <v>87</v>
      </c>
      <c r="Y116" s="74">
        <v>1.3</v>
      </c>
      <c r="Z116" s="74">
        <v>0.2</v>
      </c>
      <c r="AA116" s="184">
        <v>8.02</v>
      </c>
      <c r="AB116" s="74">
        <v>38</v>
      </c>
      <c r="AC116" s="73"/>
      <c r="AD116" s="73">
        <v>0.02</v>
      </c>
      <c r="AE116" s="73"/>
      <c r="AF116" s="73"/>
      <c r="AG116" s="73">
        <v>1.2999999999999999E-2</v>
      </c>
      <c r="AH116" s="74">
        <v>4.2</v>
      </c>
      <c r="AI116" s="74">
        <v>17.399999999999999</v>
      </c>
      <c r="AJ116" s="74">
        <v>3.8</v>
      </c>
      <c r="AK116" s="74">
        <v>0.4</v>
      </c>
    </row>
    <row r="117" spans="1:37" ht="12.75" customHeight="1" x14ac:dyDescent="0.25">
      <c r="A117" s="177" t="s">
        <v>261</v>
      </c>
      <c r="B117" s="257" t="s">
        <v>446</v>
      </c>
      <c r="C117" s="258"/>
      <c r="D117" s="259"/>
      <c r="E117" s="79" t="s">
        <v>451</v>
      </c>
      <c r="F117" s="74">
        <v>3.9</v>
      </c>
      <c r="G117" s="74">
        <v>1.3</v>
      </c>
      <c r="H117" s="74">
        <v>54.6</v>
      </c>
      <c r="I117" s="74">
        <v>249.6</v>
      </c>
      <c r="J117" s="74"/>
      <c r="K117" s="74">
        <v>0.1</v>
      </c>
      <c r="L117" s="74">
        <v>26</v>
      </c>
      <c r="M117" s="74"/>
      <c r="N117" s="74">
        <v>1.56</v>
      </c>
      <c r="O117" s="74">
        <v>20.8</v>
      </c>
      <c r="P117" s="74">
        <v>72.8</v>
      </c>
      <c r="Q117" s="74">
        <v>109.2</v>
      </c>
      <c r="R117" s="74">
        <v>1.56</v>
      </c>
      <c r="T117" s="177" t="s">
        <v>261</v>
      </c>
      <c r="U117" s="257" t="s">
        <v>446</v>
      </c>
      <c r="V117" s="258"/>
      <c r="W117" s="259"/>
      <c r="X117" s="79" t="s">
        <v>451</v>
      </c>
      <c r="Y117" s="74">
        <v>3.9</v>
      </c>
      <c r="Z117" s="74">
        <v>1.3</v>
      </c>
      <c r="AA117" s="74">
        <v>54.6</v>
      </c>
      <c r="AB117" s="74">
        <v>249.6</v>
      </c>
      <c r="AC117" s="74"/>
      <c r="AD117" s="74">
        <v>0.1</v>
      </c>
      <c r="AE117" s="74">
        <v>26</v>
      </c>
      <c r="AF117" s="74"/>
      <c r="AG117" s="74">
        <v>1.56</v>
      </c>
      <c r="AH117" s="74">
        <v>20.8</v>
      </c>
      <c r="AI117" s="74">
        <v>72.8</v>
      </c>
      <c r="AJ117" s="74">
        <v>109.2</v>
      </c>
      <c r="AK117" s="74">
        <v>1.56</v>
      </c>
    </row>
    <row r="118" spans="1:37" ht="12.75" customHeight="1" x14ac:dyDescent="0.25">
      <c r="A118" s="177"/>
      <c r="B118" s="298" t="s">
        <v>35</v>
      </c>
      <c r="C118" s="299"/>
      <c r="D118" s="300"/>
      <c r="E118" s="79"/>
      <c r="F118" s="178">
        <f>SUM(F113:F117)</f>
        <v>12.3</v>
      </c>
      <c r="G118" s="178">
        <f>SUM(G113:G117)</f>
        <v>18.02</v>
      </c>
      <c r="H118" s="178">
        <f>SUM(H113:H117)</f>
        <v>100.50999999999999</v>
      </c>
      <c r="I118" s="178">
        <f>SUM(I113:I117)</f>
        <v>615.70000000000005</v>
      </c>
      <c r="J118" s="179">
        <v>0.26200000000000001</v>
      </c>
      <c r="K118" s="180">
        <f t="shared" ref="K118:R118" si="38">SUM(K113:K117)</f>
        <v>0.33</v>
      </c>
      <c r="L118" s="180">
        <f t="shared" si="38"/>
        <v>77.72</v>
      </c>
      <c r="M118" s="180">
        <f t="shared" si="38"/>
        <v>7.0000000000000007E-2</v>
      </c>
      <c r="N118" s="180">
        <f t="shared" si="38"/>
        <v>3.3029999999999999</v>
      </c>
      <c r="O118" s="180">
        <f t="shared" si="38"/>
        <v>248.64</v>
      </c>
      <c r="P118" s="180">
        <f t="shared" si="38"/>
        <v>294.18</v>
      </c>
      <c r="Q118" s="180">
        <f t="shared" si="38"/>
        <v>176.23000000000002</v>
      </c>
      <c r="R118" s="180">
        <f t="shared" si="38"/>
        <v>4.1899999999999995</v>
      </c>
      <c r="T118" s="177"/>
      <c r="U118" s="298" t="s">
        <v>35</v>
      </c>
      <c r="V118" s="299"/>
      <c r="W118" s="300"/>
      <c r="X118" s="79"/>
      <c r="Y118" s="178">
        <f>SUM(Y113:Y117)</f>
        <v>12.3</v>
      </c>
      <c r="Z118" s="178">
        <f>SUM(Z113:Z117)</f>
        <v>18.02</v>
      </c>
      <c r="AA118" s="178">
        <f>SUM(AA113:AA117)</f>
        <v>100.50999999999999</v>
      </c>
      <c r="AB118" s="178">
        <f>SUM(AB113:AB117)</f>
        <v>615.70000000000005</v>
      </c>
      <c r="AC118" s="179">
        <v>0.26200000000000001</v>
      </c>
      <c r="AD118" s="180">
        <f t="shared" ref="AD118:AK118" si="39">SUM(AD113:AD117)</f>
        <v>0.33</v>
      </c>
      <c r="AE118" s="180">
        <f t="shared" si="39"/>
        <v>77.72</v>
      </c>
      <c r="AF118" s="180">
        <f t="shared" si="39"/>
        <v>7.0000000000000007E-2</v>
      </c>
      <c r="AG118" s="180">
        <f t="shared" si="39"/>
        <v>3.3029999999999999</v>
      </c>
      <c r="AH118" s="180">
        <f t="shared" si="39"/>
        <v>248.64</v>
      </c>
      <c r="AI118" s="180">
        <f t="shared" si="39"/>
        <v>294.18</v>
      </c>
      <c r="AJ118" s="180">
        <f t="shared" si="39"/>
        <v>176.23000000000002</v>
      </c>
      <c r="AK118" s="180">
        <f t="shared" si="39"/>
        <v>4.1899999999999995</v>
      </c>
    </row>
    <row r="119" spans="1:37" ht="12.75" customHeight="1" x14ac:dyDescent="0.25">
      <c r="A119" s="181"/>
      <c r="B119" s="301"/>
      <c r="C119" s="301"/>
      <c r="D119" s="301"/>
      <c r="E119" s="182"/>
      <c r="F119" s="176"/>
      <c r="G119" s="176"/>
      <c r="H119" s="176"/>
      <c r="I119" s="302" t="s">
        <v>33</v>
      </c>
      <c r="J119" s="302"/>
      <c r="K119" s="176"/>
      <c r="L119" s="176"/>
      <c r="M119" s="176"/>
      <c r="N119" s="176"/>
      <c r="O119" s="176"/>
      <c r="P119" s="176"/>
      <c r="Q119" s="176"/>
      <c r="R119" s="176"/>
      <c r="T119" s="181"/>
      <c r="U119" s="301"/>
      <c r="V119" s="301"/>
      <c r="W119" s="301"/>
      <c r="X119" s="182"/>
      <c r="Y119" s="176"/>
      <c r="Z119" s="176"/>
      <c r="AA119" s="176"/>
      <c r="AB119" s="302" t="s">
        <v>33</v>
      </c>
      <c r="AC119" s="302"/>
      <c r="AD119" s="176"/>
      <c r="AE119" s="176"/>
      <c r="AF119" s="176"/>
      <c r="AG119" s="176"/>
      <c r="AH119" s="176"/>
      <c r="AI119" s="176"/>
      <c r="AJ119" s="176"/>
      <c r="AK119" s="176"/>
    </row>
    <row r="120" spans="1:37" ht="12.75" customHeight="1" x14ac:dyDescent="0.25">
      <c r="A120" s="65" t="s">
        <v>287</v>
      </c>
      <c r="B120" s="237" t="s">
        <v>116</v>
      </c>
      <c r="C120" s="238"/>
      <c r="D120" s="239"/>
      <c r="E120" s="62" t="s">
        <v>55</v>
      </c>
      <c r="F120" s="64">
        <v>1.0900000000000001</v>
      </c>
      <c r="G120" s="63">
        <v>6.08</v>
      </c>
      <c r="H120" s="64">
        <v>11.21</v>
      </c>
      <c r="I120" s="64">
        <v>103.9</v>
      </c>
      <c r="J120" s="63"/>
      <c r="K120" s="63">
        <v>0.02</v>
      </c>
      <c r="L120" s="63">
        <v>9.9499999999999993</v>
      </c>
      <c r="M120" s="63"/>
      <c r="N120" s="64">
        <v>0.13</v>
      </c>
      <c r="O120" s="63">
        <v>28.85</v>
      </c>
      <c r="P120" s="64">
        <v>31.56</v>
      </c>
      <c r="Q120" s="64">
        <v>31.06</v>
      </c>
      <c r="R120" s="63">
        <v>1.49</v>
      </c>
      <c r="T120" s="177" t="s">
        <v>287</v>
      </c>
      <c r="U120" s="257" t="s">
        <v>116</v>
      </c>
      <c r="V120" s="258"/>
      <c r="W120" s="259"/>
      <c r="X120" s="79" t="s">
        <v>480</v>
      </c>
      <c r="Y120" s="74">
        <v>0.91</v>
      </c>
      <c r="Z120" s="74">
        <v>5.0999999999999996</v>
      </c>
      <c r="AA120" s="74">
        <v>9.42</v>
      </c>
      <c r="AB120" s="74">
        <v>87.27</v>
      </c>
      <c r="AC120" s="73"/>
      <c r="AD120" s="73">
        <v>0.02</v>
      </c>
      <c r="AE120" s="73">
        <v>8.36</v>
      </c>
      <c r="AF120" s="73"/>
      <c r="AG120" s="74">
        <v>0.11</v>
      </c>
      <c r="AH120" s="73">
        <v>24.23</v>
      </c>
      <c r="AI120" s="74">
        <v>26.51</v>
      </c>
      <c r="AJ120" s="74">
        <v>26.09</v>
      </c>
      <c r="AK120" s="73">
        <v>1.25</v>
      </c>
    </row>
    <row r="121" spans="1:37" s="75" customFormat="1" ht="12.75" customHeight="1" x14ac:dyDescent="0.25">
      <c r="A121" s="65" t="s">
        <v>362</v>
      </c>
      <c r="B121" s="237" t="s">
        <v>363</v>
      </c>
      <c r="C121" s="238"/>
      <c r="D121" s="239"/>
      <c r="E121" s="62" t="s">
        <v>56</v>
      </c>
      <c r="F121" s="63">
        <v>1.87</v>
      </c>
      <c r="G121" s="63">
        <v>2.2599999999999998</v>
      </c>
      <c r="H121" s="64">
        <v>13.5</v>
      </c>
      <c r="I121" s="64">
        <v>91.2</v>
      </c>
      <c r="J121" s="63"/>
      <c r="K121" s="64">
        <v>0.1</v>
      </c>
      <c r="L121" s="64">
        <v>9.6</v>
      </c>
      <c r="M121" s="64"/>
      <c r="N121" s="63">
        <v>1.1399999999999999</v>
      </c>
      <c r="O121" s="64">
        <v>24.36</v>
      </c>
      <c r="P121" s="63">
        <v>62.18</v>
      </c>
      <c r="Q121" s="64">
        <v>25.12</v>
      </c>
      <c r="R121" s="64">
        <v>0.96</v>
      </c>
      <c r="T121" s="177" t="s">
        <v>362</v>
      </c>
      <c r="U121" s="257" t="s">
        <v>363</v>
      </c>
      <c r="V121" s="258"/>
      <c r="W121" s="259"/>
      <c r="X121" s="79" t="s">
        <v>384</v>
      </c>
      <c r="Y121" s="73">
        <v>2.25</v>
      </c>
      <c r="Z121" s="73">
        <v>2.72</v>
      </c>
      <c r="AA121" s="74">
        <v>16.2</v>
      </c>
      <c r="AB121" s="74">
        <v>109.44</v>
      </c>
      <c r="AC121" s="73"/>
      <c r="AD121" s="74">
        <v>0.12</v>
      </c>
      <c r="AE121" s="74">
        <v>11.52</v>
      </c>
      <c r="AF121" s="74"/>
      <c r="AG121" s="73">
        <v>1.37</v>
      </c>
      <c r="AH121" s="74">
        <v>29.23</v>
      </c>
      <c r="AI121" s="73">
        <v>74.62</v>
      </c>
      <c r="AJ121" s="74">
        <v>30.14</v>
      </c>
      <c r="AK121" s="74">
        <v>1.1499999999999999</v>
      </c>
    </row>
    <row r="122" spans="1:37" ht="12.75" customHeight="1" x14ac:dyDescent="0.25">
      <c r="A122" s="65" t="s">
        <v>270</v>
      </c>
      <c r="B122" s="237" t="s">
        <v>96</v>
      </c>
      <c r="C122" s="238"/>
      <c r="D122" s="239"/>
      <c r="E122" s="62" t="s">
        <v>472</v>
      </c>
      <c r="F122" s="64">
        <v>4.5</v>
      </c>
      <c r="G122" s="74">
        <v>5.89</v>
      </c>
      <c r="H122" s="64">
        <v>46.72</v>
      </c>
      <c r="I122" s="63">
        <v>261.20999999999998</v>
      </c>
      <c r="J122" s="73"/>
      <c r="K122" s="63">
        <v>0.05</v>
      </c>
      <c r="L122" s="63"/>
      <c r="M122" s="64">
        <v>0.02</v>
      </c>
      <c r="N122" s="63">
        <v>5.53</v>
      </c>
      <c r="O122" s="64">
        <v>15.21</v>
      </c>
      <c r="P122" s="63">
        <v>62.32</v>
      </c>
      <c r="Q122" s="64">
        <v>13.39</v>
      </c>
      <c r="R122" s="64">
        <v>1.1499999999999999</v>
      </c>
      <c r="T122" s="177" t="s">
        <v>270</v>
      </c>
      <c r="U122" s="257" t="s">
        <v>96</v>
      </c>
      <c r="V122" s="258"/>
      <c r="W122" s="259"/>
      <c r="X122" s="79" t="s">
        <v>481</v>
      </c>
      <c r="Y122" s="73">
        <v>4.0599999999999996</v>
      </c>
      <c r="Z122" s="74">
        <v>5.32</v>
      </c>
      <c r="AA122" s="74">
        <v>42.16</v>
      </c>
      <c r="AB122" s="73">
        <v>235.69</v>
      </c>
      <c r="AC122" s="73"/>
      <c r="AD122" s="73">
        <v>0.04</v>
      </c>
      <c r="AE122" s="73"/>
      <c r="AF122" s="74">
        <v>0.03</v>
      </c>
      <c r="AG122" s="73">
        <v>4.99</v>
      </c>
      <c r="AH122" s="74">
        <v>13.73</v>
      </c>
      <c r="AI122" s="73">
        <v>56.23</v>
      </c>
      <c r="AJ122" s="74">
        <v>12.08</v>
      </c>
      <c r="AK122" s="74">
        <v>1.04</v>
      </c>
    </row>
    <row r="123" spans="1:37" ht="12.75" customHeight="1" x14ac:dyDescent="0.25">
      <c r="A123" s="65" t="s">
        <v>269</v>
      </c>
      <c r="B123" s="156" t="s">
        <v>97</v>
      </c>
      <c r="C123" s="157"/>
      <c r="D123" s="158"/>
      <c r="E123" s="62" t="s">
        <v>55</v>
      </c>
      <c r="F123" s="63">
        <v>14.75</v>
      </c>
      <c r="G123" s="63">
        <v>9.9499999999999993</v>
      </c>
      <c r="H123" s="64">
        <v>5.97</v>
      </c>
      <c r="I123" s="63">
        <v>172.51</v>
      </c>
      <c r="J123" s="63"/>
      <c r="K123" s="64">
        <v>6.5000000000000002E-2</v>
      </c>
      <c r="L123" s="63"/>
      <c r="M123" s="64">
        <v>0.114</v>
      </c>
      <c r="N123" s="64">
        <v>1.47</v>
      </c>
      <c r="O123" s="64">
        <v>23.06</v>
      </c>
      <c r="P123" s="63">
        <v>169.39</v>
      </c>
      <c r="Q123" s="63">
        <v>27.57</v>
      </c>
      <c r="R123" s="64">
        <v>2.2629999999999999</v>
      </c>
      <c r="T123" s="177" t="s">
        <v>269</v>
      </c>
      <c r="U123" s="159" t="s">
        <v>97</v>
      </c>
      <c r="V123" s="160"/>
      <c r="W123" s="161"/>
      <c r="X123" s="79" t="s">
        <v>473</v>
      </c>
      <c r="Y123" s="74">
        <v>12.1</v>
      </c>
      <c r="Z123" s="73">
        <v>8.16</v>
      </c>
      <c r="AA123" s="74">
        <v>4.9000000000000004</v>
      </c>
      <c r="AB123" s="73">
        <v>141.52000000000001</v>
      </c>
      <c r="AC123" s="73"/>
      <c r="AD123" s="74">
        <v>0.05</v>
      </c>
      <c r="AE123" s="73"/>
      <c r="AF123" s="74">
        <v>0.09</v>
      </c>
      <c r="AG123" s="74">
        <v>1.21</v>
      </c>
      <c r="AH123" s="74">
        <v>18.91</v>
      </c>
      <c r="AI123" s="73">
        <v>138.9</v>
      </c>
      <c r="AJ123" s="73">
        <v>22.61</v>
      </c>
      <c r="AK123" s="74">
        <v>1.85</v>
      </c>
    </row>
    <row r="124" spans="1:37" s="75" customFormat="1" ht="12.75" customHeight="1" x14ac:dyDescent="0.25">
      <c r="A124" s="65" t="s">
        <v>268</v>
      </c>
      <c r="B124" s="237" t="s">
        <v>315</v>
      </c>
      <c r="C124" s="238"/>
      <c r="D124" s="239"/>
      <c r="E124" s="62" t="s">
        <v>56</v>
      </c>
      <c r="F124" s="64">
        <v>1</v>
      </c>
      <c r="G124" s="63"/>
      <c r="H124" s="64">
        <v>20.2</v>
      </c>
      <c r="I124" s="64">
        <v>84.8</v>
      </c>
      <c r="J124" s="63"/>
      <c r="K124" s="64">
        <v>2.1999999999999999E-2</v>
      </c>
      <c r="L124" s="64">
        <v>4</v>
      </c>
      <c r="M124" s="63"/>
      <c r="N124" s="64">
        <v>0.2</v>
      </c>
      <c r="O124" s="64">
        <v>14</v>
      </c>
      <c r="P124" s="64">
        <v>14</v>
      </c>
      <c r="Q124" s="64">
        <v>8</v>
      </c>
      <c r="R124" s="64">
        <v>2.8</v>
      </c>
      <c r="T124" s="65" t="s">
        <v>268</v>
      </c>
      <c r="U124" s="237" t="s">
        <v>315</v>
      </c>
      <c r="V124" s="238"/>
      <c r="W124" s="239"/>
      <c r="X124" s="62" t="s">
        <v>56</v>
      </c>
      <c r="Y124" s="64">
        <v>1</v>
      </c>
      <c r="Z124" s="63"/>
      <c r="AA124" s="64">
        <v>20.2</v>
      </c>
      <c r="AB124" s="64">
        <v>84.8</v>
      </c>
      <c r="AC124" s="63"/>
      <c r="AD124" s="64">
        <v>2.1999999999999999E-2</v>
      </c>
      <c r="AE124" s="64">
        <v>4</v>
      </c>
      <c r="AF124" s="63"/>
      <c r="AG124" s="64">
        <v>0.2</v>
      </c>
      <c r="AH124" s="64">
        <v>14</v>
      </c>
      <c r="AI124" s="64">
        <v>14</v>
      </c>
      <c r="AJ124" s="64">
        <v>8</v>
      </c>
      <c r="AK124" s="64">
        <v>2.8</v>
      </c>
    </row>
    <row r="125" spans="1:37" s="75" customFormat="1" ht="12.75" customHeight="1" x14ac:dyDescent="0.25">
      <c r="A125" s="65" t="s">
        <v>558</v>
      </c>
      <c r="B125" s="237" t="s">
        <v>44</v>
      </c>
      <c r="C125" s="238"/>
      <c r="D125" s="239"/>
      <c r="E125" s="62" t="s">
        <v>465</v>
      </c>
      <c r="F125" s="82">
        <v>1.26</v>
      </c>
      <c r="G125" s="64">
        <v>0.16</v>
      </c>
      <c r="H125" s="82">
        <v>7.73</v>
      </c>
      <c r="I125" s="64">
        <v>37.409999999999997</v>
      </c>
      <c r="J125" s="73"/>
      <c r="K125" s="64">
        <v>0.03</v>
      </c>
      <c r="L125" s="63"/>
      <c r="M125" s="63"/>
      <c r="N125" s="63">
        <v>0.25</v>
      </c>
      <c r="O125" s="64">
        <v>4.16</v>
      </c>
      <c r="P125" s="64">
        <v>13.28</v>
      </c>
      <c r="Q125" s="64">
        <v>5.6</v>
      </c>
      <c r="R125" s="64">
        <v>0.26</v>
      </c>
      <c r="T125" s="65" t="s">
        <v>558</v>
      </c>
      <c r="U125" s="237" t="s">
        <v>44</v>
      </c>
      <c r="V125" s="238"/>
      <c r="W125" s="239"/>
      <c r="X125" s="62" t="s">
        <v>452</v>
      </c>
      <c r="Y125" s="82">
        <v>2.76</v>
      </c>
      <c r="Z125" s="64">
        <v>0.35</v>
      </c>
      <c r="AA125" s="82">
        <v>16.91</v>
      </c>
      <c r="AB125" s="64">
        <v>81.83</v>
      </c>
      <c r="AC125" s="73"/>
      <c r="AD125" s="64">
        <v>0.06</v>
      </c>
      <c r="AE125" s="63"/>
      <c r="AF125" s="63"/>
      <c r="AG125" s="63">
        <v>0.54</v>
      </c>
      <c r="AH125" s="64">
        <v>9.1</v>
      </c>
      <c r="AI125" s="64">
        <v>29.05</v>
      </c>
      <c r="AJ125" s="64">
        <v>12.25</v>
      </c>
      <c r="AK125" s="64">
        <v>0.56000000000000005</v>
      </c>
    </row>
    <row r="126" spans="1:37" s="75" customFormat="1" ht="12.75" customHeight="1" x14ac:dyDescent="0.25">
      <c r="A126" s="65" t="s">
        <v>558</v>
      </c>
      <c r="B126" s="237" t="s">
        <v>45</v>
      </c>
      <c r="C126" s="238"/>
      <c r="D126" s="239"/>
      <c r="E126" s="62" t="s">
        <v>59</v>
      </c>
      <c r="F126" s="64">
        <v>1.95</v>
      </c>
      <c r="G126" s="64">
        <v>0.3</v>
      </c>
      <c r="H126" s="82">
        <v>12.03</v>
      </c>
      <c r="I126" s="64">
        <v>57</v>
      </c>
      <c r="J126" s="63"/>
      <c r="K126" s="63">
        <v>0.02</v>
      </c>
      <c r="L126" s="63"/>
      <c r="M126" s="63"/>
      <c r="N126" s="63">
        <v>0.19</v>
      </c>
      <c r="O126" s="64">
        <v>6.3</v>
      </c>
      <c r="P126" s="64">
        <v>26.1</v>
      </c>
      <c r="Q126" s="64">
        <v>5.7</v>
      </c>
      <c r="R126" s="64">
        <v>0.6</v>
      </c>
      <c r="T126" s="65" t="s">
        <v>558</v>
      </c>
      <c r="U126" s="237" t="s">
        <v>45</v>
      </c>
      <c r="V126" s="238"/>
      <c r="W126" s="239"/>
      <c r="X126" s="62" t="s">
        <v>482</v>
      </c>
      <c r="Y126" s="64">
        <v>2.67</v>
      </c>
      <c r="Z126" s="64">
        <v>0.41</v>
      </c>
      <c r="AA126" s="82">
        <v>16.52</v>
      </c>
      <c r="AB126" s="64">
        <v>78.28</v>
      </c>
      <c r="AC126" s="73"/>
      <c r="AD126" s="64">
        <v>0.02</v>
      </c>
      <c r="AE126" s="64"/>
      <c r="AF126" s="64"/>
      <c r="AG126" s="64">
        <v>0.26</v>
      </c>
      <c r="AH126" s="64">
        <v>8.65</v>
      </c>
      <c r="AI126" s="64">
        <v>35.840000000000003</v>
      </c>
      <c r="AJ126" s="64">
        <v>7.83</v>
      </c>
      <c r="AK126" s="64">
        <v>0.82</v>
      </c>
    </row>
    <row r="127" spans="1:37" ht="12.75" customHeight="1" x14ac:dyDescent="0.25">
      <c r="A127" s="109"/>
      <c r="B127" s="240" t="s">
        <v>34</v>
      </c>
      <c r="C127" s="241"/>
      <c r="D127" s="242"/>
      <c r="E127" s="88"/>
      <c r="F127" s="90">
        <f>SUM(F120:F126)</f>
        <v>26.42</v>
      </c>
      <c r="G127" s="90">
        <f>SUM(G120:G126)</f>
        <v>24.64</v>
      </c>
      <c r="H127" s="90">
        <f>SUM(H120:H126)</f>
        <v>117.36000000000001</v>
      </c>
      <c r="I127" s="90">
        <f>SUM(I120:I126)</f>
        <v>808.02999999999986</v>
      </c>
      <c r="J127" s="68">
        <v>0.34379999999999999</v>
      </c>
      <c r="K127" s="91">
        <f t="shared" ref="K127:R127" si="40">SUM(K120:K126)</f>
        <v>0.30700000000000005</v>
      </c>
      <c r="L127" s="92">
        <f t="shared" si="40"/>
        <v>23.549999999999997</v>
      </c>
      <c r="M127" s="91">
        <f t="shared" si="40"/>
        <v>0.13400000000000001</v>
      </c>
      <c r="N127" s="91">
        <f t="shared" si="40"/>
        <v>8.91</v>
      </c>
      <c r="O127" s="91">
        <f t="shared" si="40"/>
        <v>115.94</v>
      </c>
      <c r="P127" s="91">
        <f t="shared" si="40"/>
        <v>378.83</v>
      </c>
      <c r="Q127" s="91">
        <f t="shared" si="40"/>
        <v>116.43999999999998</v>
      </c>
      <c r="R127" s="91">
        <f t="shared" si="40"/>
        <v>9.5229999999999997</v>
      </c>
      <c r="T127" s="109"/>
      <c r="U127" s="240" t="s">
        <v>34</v>
      </c>
      <c r="V127" s="241"/>
      <c r="W127" s="242"/>
      <c r="X127" s="88"/>
      <c r="Y127" s="90">
        <f>SUM(Y120:Y126)</f>
        <v>25.75</v>
      </c>
      <c r="Z127" s="90">
        <f>SUM(Z120:Z126)</f>
        <v>22.060000000000002</v>
      </c>
      <c r="AA127" s="90">
        <f>SUM(AA120:AA126)</f>
        <v>126.31</v>
      </c>
      <c r="AB127" s="90">
        <f>SUM(AB120:AB126)</f>
        <v>818.82999999999993</v>
      </c>
      <c r="AC127" s="68">
        <v>0.34839999999999999</v>
      </c>
      <c r="AD127" s="91">
        <f t="shared" ref="AD127:AK127" si="41">SUM(AD120:AD126)</f>
        <v>0.33200000000000002</v>
      </c>
      <c r="AE127" s="91">
        <f t="shared" si="41"/>
        <v>23.88</v>
      </c>
      <c r="AF127" s="91">
        <f t="shared" si="41"/>
        <v>0.12</v>
      </c>
      <c r="AG127" s="91">
        <f t="shared" si="41"/>
        <v>8.6800000000000015</v>
      </c>
      <c r="AH127" s="91">
        <f t="shared" si="41"/>
        <v>117.85</v>
      </c>
      <c r="AI127" s="91">
        <f t="shared" si="41"/>
        <v>375.15</v>
      </c>
      <c r="AJ127" s="91">
        <f t="shared" si="41"/>
        <v>119</v>
      </c>
      <c r="AK127" s="91">
        <f t="shared" si="41"/>
        <v>9.4700000000000006</v>
      </c>
    </row>
    <row r="128" spans="1:37" ht="12.75" customHeight="1" thickBot="1" x14ac:dyDescent="0.3">
      <c r="A128" s="93"/>
      <c r="B128" s="263" t="s">
        <v>36</v>
      </c>
      <c r="C128" s="264"/>
      <c r="D128" s="265"/>
      <c r="E128" s="94"/>
      <c r="F128" s="95">
        <f>F118+F127</f>
        <v>38.72</v>
      </c>
      <c r="G128" s="95">
        <f t="shared" ref="G128:I128" si="42">G118+G127</f>
        <v>42.66</v>
      </c>
      <c r="H128" s="95">
        <f t="shared" si="42"/>
        <v>217.87</v>
      </c>
      <c r="I128" s="95">
        <f t="shared" si="42"/>
        <v>1423.73</v>
      </c>
      <c r="J128" s="69">
        <v>0.60580000000000001</v>
      </c>
      <c r="K128" s="110">
        <f>K118+K127</f>
        <v>0.63700000000000001</v>
      </c>
      <c r="L128" s="110">
        <f t="shared" ref="L128:R128" si="43">L118+L127</f>
        <v>101.27</v>
      </c>
      <c r="M128" s="110">
        <f t="shared" si="43"/>
        <v>0.20400000000000001</v>
      </c>
      <c r="N128" s="110">
        <f t="shared" si="43"/>
        <v>12.213000000000001</v>
      </c>
      <c r="O128" s="110">
        <f t="shared" si="43"/>
        <v>364.58</v>
      </c>
      <c r="P128" s="110">
        <f t="shared" si="43"/>
        <v>673.01</v>
      </c>
      <c r="Q128" s="110">
        <f t="shared" si="43"/>
        <v>292.67</v>
      </c>
      <c r="R128" s="110">
        <f t="shared" si="43"/>
        <v>13.712999999999999</v>
      </c>
      <c r="T128" s="93"/>
      <c r="U128" s="263" t="s">
        <v>36</v>
      </c>
      <c r="V128" s="264"/>
      <c r="W128" s="265"/>
      <c r="X128" s="94"/>
      <c r="Y128" s="95">
        <f>Y118+Y127</f>
        <v>38.049999999999997</v>
      </c>
      <c r="Z128" s="95">
        <f t="shared" ref="Z128:AB128" si="44">Z118+Z127</f>
        <v>40.08</v>
      </c>
      <c r="AA128" s="95">
        <f t="shared" si="44"/>
        <v>226.82</v>
      </c>
      <c r="AB128" s="95">
        <f t="shared" si="44"/>
        <v>1434.53</v>
      </c>
      <c r="AC128" s="69">
        <v>0.61040000000000005</v>
      </c>
      <c r="AD128" s="110">
        <f>AD118+AD127</f>
        <v>0.66200000000000003</v>
      </c>
      <c r="AE128" s="110">
        <f t="shared" ref="AE128:AK128" si="45">AE118+AE127</f>
        <v>101.6</v>
      </c>
      <c r="AF128" s="110">
        <f t="shared" si="45"/>
        <v>0.19</v>
      </c>
      <c r="AG128" s="110">
        <f t="shared" si="45"/>
        <v>11.983000000000001</v>
      </c>
      <c r="AH128" s="110">
        <f t="shared" si="45"/>
        <v>366.49</v>
      </c>
      <c r="AI128" s="110">
        <f t="shared" si="45"/>
        <v>669.32999999999993</v>
      </c>
      <c r="AJ128" s="110">
        <f t="shared" si="45"/>
        <v>295.23</v>
      </c>
      <c r="AK128" s="110">
        <f t="shared" si="45"/>
        <v>13.66</v>
      </c>
    </row>
    <row r="129" spans="1:37" ht="12.75" customHeight="1" x14ac:dyDescent="0.25">
      <c r="A129" s="325" t="s">
        <v>348</v>
      </c>
      <c r="B129" s="325"/>
      <c r="C129" s="325"/>
      <c r="D129" s="325"/>
      <c r="E129" s="131"/>
      <c r="F129" s="132"/>
      <c r="G129" s="132"/>
      <c r="H129" s="132"/>
      <c r="I129" s="132"/>
      <c r="J129" s="133"/>
      <c r="K129" s="113"/>
      <c r="L129" s="113"/>
      <c r="M129" s="113"/>
      <c r="N129" s="113"/>
      <c r="O129" s="113"/>
      <c r="P129" s="132"/>
      <c r="Q129" s="113"/>
      <c r="R129" s="113"/>
      <c r="T129" s="325" t="s">
        <v>348</v>
      </c>
      <c r="U129" s="325"/>
      <c r="V129" s="325"/>
      <c r="W129" s="325"/>
      <c r="X129" s="131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</row>
    <row r="130" spans="1:37" ht="12.75" customHeight="1" x14ac:dyDescent="0.25">
      <c r="A130" s="65" t="s">
        <v>349</v>
      </c>
      <c r="B130" s="260" t="s">
        <v>350</v>
      </c>
      <c r="C130" s="261"/>
      <c r="D130" s="262"/>
      <c r="E130" s="63">
        <v>200</v>
      </c>
      <c r="F130" s="64">
        <v>5.8</v>
      </c>
      <c r="G130" s="64">
        <v>5</v>
      </c>
      <c r="H130" s="64">
        <v>9.6</v>
      </c>
      <c r="I130" s="64">
        <v>107</v>
      </c>
      <c r="J130" s="70"/>
      <c r="K130" s="64">
        <v>0.08</v>
      </c>
      <c r="L130" s="64">
        <v>2.6</v>
      </c>
      <c r="M130" s="64">
        <v>0.04</v>
      </c>
      <c r="N130" s="64">
        <v>0.2</v>
      </c>
      <c r="O130" s="64">
        <v>240</v>
      </c>
      <c r="P130" s="134">
        <v>180</v>
      </c>
      <c r="Q130" s="64">
        <v>28</v>
      </c>
      <c r="R130" s="64">
        <v>0.2</v>
      </c>
      <c r="T130" s="65" t="s">
        <v>349</v>
      </c>
      <c r="U130" s="260" t="s">
        <v>350</v>
      </c>
      <c r="V130" s="261"/>
      <c r="W130" s="262"/>
      <c r="X130" s="63">
        <v>200</v>
      </c>
      <c r="Y130" s="64">
        <v>5.8</v>
      </c>
      <c r="Z130" s="64">
        <v>5</v>
      </c>
      <c r="AA130" s="64">
        <v>9.6</v>
      </c>
      <c r="AB130" s="64">
        <v>107</v>
      </c>
      <c r="AC130" s="70"/>
      <c r="AD130" s="64">
        <v>0.08</v>
      </c>
      <c r="AE130" s="64">
        <v>2.6</v>
      </c>
      <c r="AF130" s="64">
        <v>0.04</v>
      </c>
      <c r="AG130" s="64">
        <v>0.2</v>
      </c>
      <c r="AH130" s="64">
        <v>240</v>
      </c>
      <c r="AI130" s="134">
        <v>180</v>
      </c>
      <c r="AJ130" s="64">
        <v>28</v>
      </c>
      <c r="AK130" s="64">
        <v>0.2</v>
      </c>
    </row>
    <row r="131" spans="1:37" ht="12.75" customHeight="1" thickBot="1" x14ac:dyDescent="0.3">
      <c r="A131" s="63"/>
      <c r="B131" s="263" t="s">
        <v>36</v>
      </c>
      <c r="C131" s="264"/>
      <c r="D131" s="265"/>
      <c r="E131" s="63"/>
      <c r="F131" s="84">
        <v>5.8</v>
      </c>
      <c r="G131" s="84">
        <v>5</v>
      </c>
      <c r="H131" s="84">
        <v>9.6</v>
      </c>
      <c r="I131" s="84">
        <v>107</v>
      </c>
      <c r="J131" s="70"/>
      <c r="K131" s="85">
        <f t="shared" ref="K131:R131" si="46">SUM(K130)</f>
        <v>0.08</v>
      </c>
      <c r="L131" s="85">
        <f t="shared" si="46"/>
        <v>2.6</v>
      </c>
      <c r="M131" s="85">
        <f t="shared" si="46"/>
        <v>0.04</v>
      </c>
      <c r="N131" s="85">
        <f t="shared" si="46"/>
        <v>0.2</v>
      </c>
      <c r="O131" s="85">
        <f t="shared" si="46"/>
        <v>240</v>
      </c>
      <c r="P131" s="85">
        <f t="shared" si="46"/>
        <v>180</v>
      </c>
      <c r="Q131" s="85">
        <f t="shared" si="46"/>
        <v>28</v>
      </c>
      <c r="R131" s="85">
        <f t="shared" si="46"/>
        <v>0.2</v>
      </c>
      <c r="T131" s="63"/>
      <c r="U131" s="263" t="s">
        <v>36</v>
      </c>
      <c r="V131" s="264"/>
      <c r="W131" s="265"/>
      <c r="X131" s="63"/>
      <c r="Y131" s="84">
        <v>5.8</v>
      </c>
      <c r="Z131" s="84">
        <v>5</v>
      </c>
      <c r="AA131" s="84">
        <v>9.6</v>
      </c>
      <c r="AB131" s="84">
        <v>107</v>
      </c>
      <c r="AC131" s="70"/>
      <c r="AD131" s="85">
        <f t="shared" ref="AD131:AK131" si="47">SUM(AD130)</f>
        <v>0.08</v>
      </c>
      <c r="AE131" s="85">
        <f t="shared" si="47"/>
        <v>2.6</v>
      </c>
      <c r="AF131" s="85">
        <f t="shared" si="47"/>
        <v>0.04</v>
      </c>
      <c r="AG131" s="85">
        <f t="shared" si="47"/>
        <v>0.2</v>
      </c>
      <c r="AH131" s="85">
        <f t="shared" si="47"/>
        <v>240</v>
      </c>
      <c r="AI131" s="85">
        <f t="shared" si="47"/>
        <v>180</v>
      </c>
      <c r="AJ131" s="85">
        <f t="shared" si="47"/>
        <v>28</v>
      </c>
      <c r="AK131" s="85">
        <f t="shared" si="47"/>
        <v>0.2</v>
      </c>
    </row>
    <row r="132" spans="1:37" s="75" customFormat="1" ht="13.5" customHeight="1" thickBot="1" x14ac:dyDescent="0.3">
      <c r="A132" s="96"/>
      <c r="B132" s="243" t="s">
        <v>374</v>
      </c>
      <c r="C132" s="244"/>
      <c r="D132" s="245"/>
      <c r="E132" s="97"/>
      <c r="F132" s="123">
        <f>(F27+F50+F73+F95+F118)/5</f>
        <v>19.248000000000001</v>
      </c>
      <c r="G132" s="123">
        <f t="shared" ref="G132:I132" si="48">(G27+G50+G73+G95+G118)/5</f>
        <v>19.753999999999998</v>
      </c>
      <c r="H132" s="123">
        <f t="shared" si="48"/>
        <v>83.746000000000009</v>
      </c>
      <c r="I132" s="98">
        <f t="shared" si="48"/>
        <v>587.95799999999997</v>
      </c>
      <c r="J132" s="99">
        <f>(J27+J50+J73+J95+J118)/5</f>
        <v>0.25018000000000001</v>
      </c>
      <c r="K132" s="100"/>
      <c r="L132" s="100"/>
      <c r="M132" s="100"/>
      <c r="N132" s="100"/>
      <c r="O132" s="100"/>
      <c r="P132" s="100"/>
      <c r="Q132" s="100"/>
      <c r="R132" s="101"/>
      <c r="T132" s="96"/>
      <c r="U132" s="243" t="s">
        <v>374</v>
      </c>
      <c r="V132" s="244"/>
      <c r="W132" s="245"/>
      <c r="X132" s="97"/>
      <c r="Y132" s="123">
        <f>(Y27+Y50+Y73+Y95+Y118)/5</f>
        <v>19.248000000000001</v>
      </c>
      <c r="Z132" s="123">
        <f t="shared" ref="Z132:AB132" si="49">(Z27+Z50+Z73+Z95+Z118)/5</f>
        <v>19.753999999999998</v>
      </c>
      <c r="AA132" s="123">
        <f t="shared" si="49"/>
        <v>83.746000000000009</v>
      </c>
      <c r="AB132" s="98">
        <f t="shared" si="49"/>
        <v>587.95799999999997</v>
      </c>
      <c r="AC132" s="99">
        <f>(AC27+AC50+AC73+AC95+AC118)/5</f>
        <v>0.25018000000000001</v>
      </c>
      <c r="AD132" s="100"/>
      <c r="AE132" s="100"/>
      <c r="AF132" s="100"/>
      <c r="AG132" s="100"/>
      <c r="AH132" s="100"/>
      <c r="AI132" s="100"/>
      <c r="AJ132" s="100"/>
      <c r="AK132" s="101"/>
    </row>
    <row r="133" spans="1:37" s="75" customFormat="1" ht="13.5" customHeight="1" thickBot="1" x14ac:dyDescent="0.3">
      <c r="A133" s="96"/>
      <c r="B133" s="243" t="s">
        <v>375</v>
      </c>
      <c r="C133" s="244"/>
      <c r="D133" s="245"/>
      <c r="E133" s="97"/>
      <c r="F133" s="123">
        <f>(F36+F59+F81+F104+F127)/5</f>
        <v>26.946000000000005</v>
      </c>
      <c r="G133" s="123">
        <f t="shared" ref="G133:I133" si="50">(G36+G59+G81+G104+G127)/5</f>
        <v>27.646000000000004</v>
      </c>
      <c r="H133" s="123">
        <f t="shared" si="50"/>
        <v>117.248</v>
      </c>
      <c r="I133" s="98">
        <f t="shared" si="50"/>
        <v>829.4799999999999</v>
      </c>
      <c r="J133" s="99">
        <f>(J127+J104+J81+J59+J36)/5</f>
        <v>0.35296</v>
      </c>
      <c r="K133" s="100"/>
      <c r="L133" s="100"/>
      <c r="M133" s="100"/>
      <c r="N133" s="100"/>
      <c r="O133" s="102"/>
      <c r="P133" s="102"/>
      <c r="Q133" s="100"/>
      <c r="R133" s="101"/>
      <c r="T133" s="96"/>
      <c r="U133" s="243" t="s">
        <v>375</v>
      </c>
      <c r="V133" s="244"/>
      <c r="W133" s="245"/>
      <c r="X133" s="97"/>
      <c r="Y133" s="123">
        <f>(Y36+Y59+Y81+Y104+Y127)/5</f>
        <v>26.95</v>
      </c>
      <c r="Z133" s="123">
        <f t="shared" ref="Z133:AB133" si="51">(Z36+Z59+Z81+Z104+Z127)/5</f>
        <v>27.648000000000003</v>
      </c>
      <c r="AA133" s="123">
        <f t="shared" si="51"/>
        <v>117.252</v>
      </c>
      <c r="AB133" s="98">
        <f t="shared" si="51"/>
        <v>829.89200000000005</v>
      </c>
      <c r="AC133" s="99">
        <f>(AC127+AC104+AC81+AC59+AC36)/5</f>
        <v>0.35314000000000006</v>
      </c>
      <c r="AD133" s="100"/>
      <c r="AE133" s="100"/>
      <c r="AF133" s="100"/>
      <c r="AG133" s="100"/>
      <c r="AH133" s="102"/>
      <c r="AI133" s="102"/>
      <c r="AJ133" s="100"/>
      <c r="AK133" s="101"/>
    </row>
    <row r="134" spans="1:37" s="75" customFormat="1" ht="13.5" customHeight="1" thickBot="1" x14ac:dyDescent="0.3">
      <c r="A134" s="103"/>
      <c r="B134" s="234" t="s">
        <v>376</v>
      </c>
      <c r="C134" s="234"/>
      <c r="D134" s="234"/>
      <c r="E134" s="104"/>
      <c r="F134" s="105">
        <f>(F128+F105+F82+F60+F37)/5</f>
        <v>46.194000000000003</v>
      </c>
      <c r="G134" s="105">
        <f t="shared" ref="G134:I134" si="52">(G128+G105+G82+G60+G37)/5</f>
        <v>47.4</v>
      </c>
      <c r="H134" s="105">
        <f t="shared" si="52"/>
        <v>200.994</v>
      </c>
      <c r="I134" s="105">
        <f t="shared" si="52"/>
        <v>1417.4379999999999</v>
      </c>
      <c r="J134" s="120">
        <v>0.60319999999999996</v>
      </c>
      <c r="K134" s="105">
        <f>K37+K60+K82+K105+K128</f>
        <v>3.7500000000000004</v>
      </c>
      <c r="L134" s="105">
        <f t="shared" ref="L134:R134" si="53">L37+L60+L82+L105+L128</f>
        <v>554.29999999999995</v>
      </c>
      <c r="M134" s="105">
        <f t="shared" si="53"/>
        <v>62.562000000000005</v>
      </c>
      <c r="N134" s="105">
        <f t="shared" si="53"/>
        <v>79.786000000000001</v>
      </c>
      <c r="O134" s="105">
        <f t="shared" si="53"/>
        <v>2651.3599999999997</v>
      </c>
      <c r="P134" s="105">
        <f t="shared" si="53"/>
        <v>4112.49</v>
      </c>
      <c r="Q134" s="105">
        <f t="shared" si="53"/>
        <v>1177.06</v>
      </c>
      <c r="R134" s="105">
        <f t="shared" si="53"/>
        <v>65.673000000000002</v>
      </c>
      <c r="T134" s="103"/>
      <c r="U134" s="234" t="s">
        <v>376</v>
      </c>
      <c r="V134" s="234"/>
      <c r="W134" s="234"/>
      <c r="X134" s="104"/>
      <c r="Y134" s="105">
        <f>(Y128+Y105+Y82+Y60+Y37)/5</f>
        <v>46.198</v>
      </c>
      <c r="Z134" s="105">
        <f t="shared" ref="Z134:AB134" si="54">(Z128+Z105+Z82+Z60+Z37)/5</f>
        <v>47.402000000000001</v>
      </c>
      <c r="AA134" s="105">
        <f t="shared" si="54"/>
        <v>200.99799999999999</v>
      </c>
      <c r="AB134" s="105">
        <f t="shared" si="54"/>
        <v>1417.85</v>
      </c>
      <c r="AC134" s="120">
        <v>0.60329999999999995</v>
      </c>
      <c r="AD134" s="105">
        <f>AD37+AD60+AD82+AD105+AD128</f>
        <v>3.7850000000000001</v>
      </c>
      <c r="AE134" s="105">
        <f t="shared" ref="AE134:AK134" si="55">AE37+AE60+AE82+AE105+AE128</f>
        <v>535.76</v>
      </c>
      <c r="AF134" s="105">
        <f t="shared" si="55"/>
        <v>62.548000000000002</v>
      </c>
      <c r="AG134" s="105">
        <f t="shared" si="55"/>
        <v>78.956000000000003</v>
      </c>
      <c r="AH134" s="105">
        <f t="shared" si="55"/>
        <v>2645.55</v>
      </c>
      <c r="AI134" s="105">
        <f t="shared" si="55"/>
        <v>4125.76</v>
      </c>
      <c r="AJ134" s="105">
        <f t="shared" si="55"/>
        <v>1178.94</v>
      </c>
      <c r="AK134" s="105">
        <f t="shared" si="55"/>
        <v>65.569999999999993</v>
      </c>
    </row>
    <row r="135" spans="1:37" s="75" customFormat="1" ht="13.5" customHeight="1" thickBot="1" x14ac:dyDescent="0.3">
      <c r="A135" s="103"/>
      <c r="B135" s="234" t="s">
        <v>377</v>
      </c>
      <c r="C135" s="234"/>
      <c r="D135" s="234"/>
      <c r="E135" s="107"/>
      <c r="F135" s="108">
        <v>0.13</v>
      </c>
      <c r="G135" s="108">
        <v>0.3</v>
      </c>
      <c r="H135" s="108">
        <v>0.56999999999999995</v>
      </c>
      <c r="I135" s="99"/>
      <c r="J135" s="99"/>
      <c r="K135" s="100"/>
      <c r="L135" s="100"/>
      <c r="M135" s="100"/>
      <c r="N135" s="100"/>
      <c r="O135" s="100"/>
      <c r="P135" s="100"/>
      <c r="Q135" s="100"/>
      <c r="R135" s="101"/>
      <c r="T135" s="103"/>
      <c r="U135" s="234" t="s">
        <v>377</v>
      </c>
      <c r="V135" s="234"/>
      <c r="W135" s="234"/>
      <c r="X135" s="107"/>
      <c r="Y135" s="108">
        <v>0.13</v>
      </c>
      <c r="Z135" s="108">
        <v>0.3</v>
      </c>
      <c r="AA135" s="108">
        <v>0.56999999999999995</v>
      </c>
      <c r="AB135" s="99"/>
      <c r="AC135" s="99"/>
      <c r="AD135" s="100"/>
      <c r="AE135" s="100"/>
      <c r="AF135" s="100"/>
      <c r="AG135" s="100"/>
      <c r="AH135" s="100"/>
      <c r="AI135" s="100"/>
      <c r="AJ135" s="100"/>
      <c r="AK135" s="101"/>
    </row>
    <row r="136" spans="1:37" ht="12.75" customHeight="1" x14ac:dyDescent="0.25">
      <c r="A136" s="75"/>
      <c r="B136" s="235" t="s">
        <v>323</v>
      </c>
      <c r="C136" s="23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T136" s="75"/>
      <c r="U136" s="235" t="s">
        <v>323</v>
      </c>
      <c r="V136" s="23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</row>
    <row r="137" spans="1:37" ht="12.75" customHeight="1" x14ac:dyDescent="0.25">
      <c r="A137" s="246" t="s">
        <v>13</v>
      </c>
      <c r="B137" s="246"/>
      <c r="C137" s="75"/>
      <c r="D137" s="75"/>
      <c r="E137" s="75"/>
      <c r="F137" s="75"/>
      <c r="G137" s="75"/>
      <c r="H137" s="75"/>
      <c r="I137" s="247" t="s">
        <v>32</v>
      </c>
      <c r="J137" s="247"/>
      <c r="K137" s="75"/>
      <c r="L137" s="75"/>
      <c r="M137" s="75"/>
      <c r="N137" s="75"/>
      <c r="O137" s="75"/>
      <c r="P137" s="75"/>
      <c r="Q137" s="75"/>
      <c r="R137" s="75"/>
      <c r="T137" s="246" t="s">
        <v>13</v>
      </c>
      <c r="U137" s="246"/>
      <c r="V137" s="75"/>
      <c r="W137" s="75"/>
      <c r="X137" s="75"/>
      <c r="Y137" s="75"/>
      <c r="Z137" s="75"/>
      <c r="AA137" s="75"/>
      <c r="AB137" s="247" t="s">
        <v>32</v>
      </c>
      <c r="AC137" s="247"/>
      <c r="AD137" s="75"/>
      <c r="AE137" s="75"/>
      <c r="AF137" s="75"/>
      <c r="AG137" s="75"/>
      <c r="AH137" s="75"/>
      <c r="AI137" s="75"/>
      <c r="AJ137" s="75"/>
      <c r="AK137" s="75"/>
    </row>
    <row r="138" spans="1:37" ht="14.25" customHeight="1" x14ac:dyDescent="0.25">
      <c r="A138" s="248" t="s">
        <v>14</v>
      </c>
      <c r="B138" s="248" t="s">
        <v>15</v>
      </c>
      <c r="C138" s="248"/>
      <c r="D138" s="248"/>
      <c r="E138" s="249" t="s">
        <v>16</v>
      </c>
      <c r="F138" s="251" t="s">
        <v>17</v>
      </c>
      <c r="G138" s="251"/>
      <c r="H138" s="251"/>
      <c r="I138" s="252" t="s">
        <v>21</v>
      </c>
      <c r="J138" s="329" t="s">
        <v>302</v>
      </c>
      <c r="K138" s="252" t="s">
        <v>22</v>
      </c>
      <c r="L138" s="252"/>
      <c r="M138" s="252"/>
      <c r="N138" s="252"/>
      <c r="O138" s="252" t="s">
        <v>23</v>
      </c>
      <c r="P138" s="252"/>
      <c r="Q138" s="252"/>
      <c r="R138" s="252"/>
      <c r="T138" s="248" t="s">
        <v>14</v>
      </c>
      <c r="U138" s="248" t="s">
        <v>15</v>
      </c>
      <c r="V138" s="248"/>
      <c r="W138" s="248"/>
      <c r="X138" s="249" t="s">
        <v>16</v>
      </c>
      <c r="Y138" s="251" t="s">
        <v>17</v>
      </c>
      <c r="Z138" s="251"/>
      <c r="AA138" s="251"/>
      <c r="AB138" s="252" t="s">
        <v>21</v>
      </c>
      <c r="AC138" s="329" t="s">
        <v>302</v>
      </c>
      <c r="AD138" s="252" t="s">
        <v>22</v>
      </c>
      <c r="AE138" s="252"/>
      <c r="AF138" s="252"/>
      <c r="AG138" s="252"/>
      <c r="AH138" s="252" t="s">
        <v>23</v>
      </c>
      <c r="AI138" s="252"/>
      <c r="AJ138" s="252"/>
      <c r="AK138" s="252"/>
    </row>
    <row r="139" spans="1:37" ht="14.25" customHeight="1" x14ac:dyDescent="0.25">
      <c r="A139" s="248"/>
      <c r="B139" s="248"/>
      <c r="C139" s="248"/>
      <c r="D139" s="248"/>
      <c r="E139" s="250"/>
      <c r="F139" s="66" t="s">
        <v>18</v>
      </c>
      <c r="G139" s="66" t="s">
        <v>19</v>
      </c>
      <c r="H139" s="66" t="s">
        <v>20</v>
      </c>
      <c r="I139" s="252"/>
      <c r="J139" s="330"/>
      <c r="K139" s="67" t="s">
        <v>24</v>
      </c>
      <c r="L139" s="67" t="s">
        <v>25</v>
      </c>
      <c r="M139" s="67" t="s">
        <v>26</v>
      </c>
      <c r="N139" s="67" t="s">
        <v>27</v>
      </c>
      <c r="O139" s="67" t="s">
        <v>28</v>
      </c>
      <c r="P139" s="67" t="s">
        <v>29</v>
      </c>
      <c r="Q139" s="67" t="s">
        <v>30</v>
      </c>
      <c r="R139" s="67" t="s">
        <v>31</v>
      </c>
      <c r="T139" s="248"/>
      <c r="U139" s="248"/>
      <c r="V139" s="248"/>
      <c r="W139" s="248"/>
      <c r="X139" s="250"/>
      <c r="Y139" s="66" t="s">
        <v>18</v>
      </c>
      <c r="Z139" s="66" t="s">
        <v>19</v>
      </c>
      <c r="AA139" s="66" t="s">
        <v>20</v>
      </c>
      <c r="AB139" s="252"/>
      <c r="AC139" s="330"/>
      <c r="AD139" s="67" t="s">
        <v>24</v>
      </c>
      <c r="AE139" s="67" t="s">
        <v>25</v>
      </c>
      <c r="AF139" s="67" t="s">
        <v>26</v>
      </c>
      <c r="AG139" s="67" t="s">
        <v>27</v>
      </c>
      <c r="AH139" s="67" t="s">
        <v>28</v>
      </c>
      <c r="AI139" s="67" t="s">
        <v>29</v>
      </c>
      <c r="AJ139" s="67" t="s">
        <v>30</v>
      </c>
      <c r="AK139" s="67" t="s">
        <v>31</v>
      </c>
    </row>
    <row r="140" spans="1:37" ht="12.75" customHeight="1" x14ac:dyDescent="0.25">
      <c r="A140" s="86" t="s">
        <v>395</v>
      </c>
      <c r="B140" s="331" t="s">
        <v>561</v>
      </c>
      <c r="C140" s="331"/>
      <c r="D140" s="331"/>
      <c r="E140" s="79" t="s">
        <v>58</v>
      </c>
      <c r="F140" s="74">
        <v>5.88</v>
      </c>
      <c r="G140" s="74">
        <v>4.1900000000000004</v>
      </c>
      <c r="H140" s="74">
        <v>33.909999999999997</v>
      </c>
      <c r="I140" s="74">
        <v>197.14</v>
      </c>
      <c r="J140" s="74"/>
      <c r="K140" s="74">
        <v>0.13</v>
      </c>
      <c r="L140" s="74">
        <v>0.69</v>
      </c>
      <c r="M140" s="74">
        <v>0.01</v>
      </c>
      <c r="N140" s="74">
        <v>0.35</v>
      </c>
      <c r="O140" s="74">
        <v>105.37</v>
      </c>
      <c r="P140" s="74">
        <v>165.7</v>
      </c>
      <c r="Q140" s="74">
        <v>50.59</v>
      </c>
      <c r="R140" s="74">
        <v>1.24</v>
      </c>
      <c r="T140" s="86" t="s">
        <v>395</v>
      </c>
      <c r="U140" s="331" t="s">
        <v>561</v>
      </c>
      <c r="V140" s="331"/>
      <c r="W140" s="331"/>
      <c r="X140" s="79" t="s">
        <v>58</v>
      </c>
      <c r="Y140" s="74">
        <v>5.88</v>
      </c>
      <c r="Z140" s="74">
        <v>4.1900000000000004</v>
      </c>
      <c r="AA140" s="74">
        <v>33.909999999999997</v>
      </c>
      <c r="AB140" s="74">
        <v>197.14</v>
      </c>
      <c r="AC140" s="74"/>
      <c r="AD140" s="74">
        <v>0.13</v>
      </c>
      <c r="AE140" s="74">
        <v>0.69</v>
      </c>
      <c r="AF140" s="74">
        <v>0.01</v>
      </c>
      <c r="AG140" s="74">
        <v>0.35</v>
      </c>
      <c r="AH140" s="74">
        <v>105.37</v>
      </c>
      <c r="AI140" s="74">
        <v>165.7</v>
      </c>
      <c r="AJ140" s="74">
        <v>50.59</v>
      </c>
      <c r="AK140" s="74">
        <v>1.24</v>
      </c>
    </row>
    <row r="141" spans="1:37" ht="12.75" customHeight="1" x14ac:dyDescent="0.25">
      <c r="A141" s="86" t="s">
        <v>296</v>
      </c>
      <c r="B141" s="257" t="s">
        <v>559</v>
      </c>
      <c r="C141" s="258"/>
      <c r="D141" s="259"/>
      <c r="E141" s="79" t="s">
        <v>560</v>
      </c>
      <c r="F141" s="74">
        <v>2.89</v>
      </c>
      <c r="G141" s="74">
        <v>3.24</v>
      </c>
      <c r="H141" s="74">
        <v>0.32</v>
      </c>
      <c r="I141" s="74">
        <v>41.83</v>
      </c>
      <c r="J141" s="74"/>
      <c r="K141" s="196">
        <v>4.0000000000000001E-3</v>
      </c>
      <c r="L141" s="74">
        <v>0.08</v>
      </c>
      <c r="M141" s="74">
        <v>0.02</v>
      </c>
      <c r="N141" s="74">
        <v>0.03</v>
      </c>
      <c r="O141" s="74">
        <v>98.7</v>
      </c>
      <c r="P141" s="74">
        <v>126.9</v>
      </c>
      <c r="Q141" s="74">
        <v>4.6500000000000004</v>
      </c>
      <c r="R141" s="74">
        <v>0.11</v>
      </c>
      <c r="T141" s="86" t="s">
        <v>296</v>
      </c>
      <c r="U141" s="257" t="s">
        <v>559</v>
      </c>
      <c r="V141" s="258"/>
      <c r="W141" s="259"/>
      <c r="X141" s="79" t="s">
        <v>560</v>
      </c>
      <c r="Y141" s="74">
        <v>2.89</v>
      </c>
      <c r="Z141" s="74">
        <v>3.24</v>
      </c>
      <c r="AA141" s="74">
        <v>0.32</v>
      </c>
      <c r="AB141" s="74">
        <v>41.83</v>
      </c>
      <c r="AC141" s="74"/>
      <c r="AD141" s="196">
        <v>4.0000000000000001E-3</v>
      </c>
      <c r="AE141" s="74">
        <v>0.08</v>
      </c>
      <c r="AF141" s="74">
        <v>0.02</v>
      </c>
      <c r="AG141" s="74">
        <v>0.03</v>
      </c>
      <c r="AH141" s="74">
        <v>98.7</v>
      </c>
      <c r="AI141" s="74">
        <v>126.9</v>
      </c>
      <c r="AJ141" s="74">
        <v>4.6500000000000004</v>
      </c>
      <c r="AK141" s="74">
        <v>0.11</v>
      </c>
    </row>
    <row r="142" spans="1:37" ht="12.75" customHeight="1" x14ac:dyDescent="0.25">
      <c r="A142" s="86" t="s">
        <v>400</v>
      </c>
      <c r="B142" s="268" t="s">
        <v>401</v>
      </c>
      <c r="C142" s="268"/>
      <c r="D142" s="268"/>
      <c r="E142" s="79">
        <v>200</v>
      </c>
      <c r="F142" s="74">
        <v>3.67</v>
      </c>
      <c r="G142" s="74">
        <v>2.6</v>
      </c>
      <c r="H142" s="74">
        <v>25.09</v>
      </c>
      <c r="I142" s="74">
        <v>138.4</v>
      </c>
      <c r="J142" s="74"/>
      <c r="K142" s="74">
        <v>0.03</v>
      </c>
      <c r="L142" s="74">
        <v>0.38</v>
      </c>
      <c r="M142" s="74">
        <v>0.01</v>
      </c>
      <c r="N142" s="74">
        <v>0.15</v>
      </c>
      <c r="O142" s="74">
        <v>127.99</v>
      </c>
      <c r="P142" s="74">
        <v>117.86</v>
      </c>
      <c r="Q142" s="74">
        <v>18</v>
      </c>
      <c r="R142" s="74">
        <v>0.64</v>
      </c>
      <c r="T142" s="86" t="s">
        <v>400</v>
      </c>
      <c r="U142" s="268" t="s">
        <v>401</v>
      </c>
      <c r="V142" s="268"/>
      <c r="W142" s="268"/>
      <c r="X142" s="79">
        <v>200</v>
      </c>
      <c r="Y142" s="74">
        <v>3.67</v>
      </c>
      <c r="Z142" s="74">
        <v>2.6</v>
      </c>
      <c r="AA142" s="74">
        <v>25.09</v>
      </c>
      <c r="AB142" s="74">
        <v>138.4</v>
      </c>
      <c r="AC142" s="74"/>
      <c r="AD142" s="74">
        <v>0.03</v>
      </c>
      <c r="AE142" s="74">
        <v>0.38</v>
      </c>
      <c r="AF142" s="74">
        <v>0.01</v>
      </c>
      <c r="AG142" s="74">
        <v>0.15</v>
      </c>
      <c r="AH142" s="74">
        <v>127.99</v>
      </c>
      <c r="AI142" s="74">
        <v>117.86</v>
      </c>
      <c r="AJ142" s="74">
        <v>18</v>
      </c>
      <c r="AK142" s="74">
        <v>0.64</v>
      </c>
    </row>
    <row r="143" spans="1:37" ht="12.75" customHeight="1" x14ac:dyDescent="0.25">
      <c r="A143" s="65" t="s">
        <v>558</v>
      </c>
      <c r="B143" s="268" t="s">
        <v>39</v>
      </c>
      <c r="C143" s="268"/>
      <c r="D143" s="268"/>
      <c r="E143" s="79" t="s">
        <v>59</v>
      </c>
      <c r="F143" s="74">
        <v>2.2200000000000002</v>
      </c>
      <c r="G143" s="74">
        <v>0.87</v>
      </c>
      <c r="H143" s="74">
        <v>15.42</v>
      </c>
      <c r="I143" s="74">
        <v>75</v>
      </c>
      <c r="J143" s="74"/>
      <c r="K143" s="74">
        <v>0.05</v>
      </c>
      <c r="L143" s="74"/>
      <c r="M143" s="74"/>
      <c r="N143" s="74">
        <v>0.46</v>
      </c>
      <c r="O143" s="74">
        <v>7.5</v>
      </c>
      <c r="P143" s="74">
        <v>24.6</v>
      </c>
      <c r="Q143" s="74">
        <v>9.9</v>
      </c>
      <c r="R143" s="74">
        <v>0.45</v>
      </c>
      <c r="T143" s="65" t="s">
        <v>558</v>
      </c>
      <c r="U143" s="268" t="s">
        <v>39</v>
      </c>
      <c r="V143" s="268"/>
      <c r="W143" s="268"/>
      <c r="X143" s="79" t="s">
        <v>59</v>
      </c>
      <c r="Y143" s="74">
        <v>2.2200000000000002</v>
      </c>
      <c r="Z143" s="74">
        <v>0.87</v>
      </c>
      <c r="AA143" s="74">
        <v>15.42</v>
      </c>
      <c r="AB143" s="74">
        <v>75</v>
      </c>
      <c r="AC143" s="74"/>
      <c r="AD143" s="74">
        <v>0.05</v>
      </c>
      <c r="AE143" s="74"/>
      <c r="AF143" s="74"/>
      <c r="AG143" s="74">
        <v>0.46</v>
      </c>
      <c r="AH143" s="74">
        <v>7.5</v>
      </c>
      <c r="AI143" s="74">
        <v>24.6</v>
      </c>
      <c r="AJ143" s="74">
        <v>9.9</v>
      </c>
      <c r="AK143" s="74">
        <v>0.45</v>
      </c>
    </row>
    <row r="144" spans="1:37" ht="12.75" customHeight="1" x14ac:dyDescent="0.25">
      <c r="A144" s="86" t="s">
        <v>297</v>
      </c>
      <c r="B144" s="268" t="s">
        <v>310</v>
      </c>
      <c r="C144" s="268"/>
      <c r="D144" s="268"/>
      <c r="E144" s="79" t="s">
        <v>56</v>
      </c>
      <c r="F144" s="74">
        <v>6</v>
      </c>
      <c r="G144" s="74">
        <v>2</v>
      </c>
      <c r="H144" s="74">
        <v>8</v>
      </c>
      <c r="I144" s="74">
        <v>74</v>
      </c>
      <c r="J144" s="74"/>
      <c r="K144" s="74">
        <v>0.08</v>
      </c>
      <c r="L144" s="74">
        <v>1.6</v>
      </c>
      <c r="M144" s="74">
        <v>0.04</v>
      </c>
      <c r="N144" s="74">
        <v>0.2</v>
      </c>
      <c r="O144" s="74">
        <v>240</v>
      </c>
      <c r="P144" s="74">
        <v>196</v>
      </c>
      <c r="Q144" s="74">
        <v>30</v>
      </c>
      <c r="R144" s="74">
        <v>0.2</v>
      </c>
      <c r="T144" s="86" t="s">
        <v>297</v>
      </c>
      <c r="U144" s="268" t="s">
        <v>310</v>
      </c>
      <c r="V144" s="268"/>
      <c r="W144" s="268"/>
      <c r="X144" s="79" t="s">
        <v>56</v>
      </c>
      <c r="Y144" s="74">
        <v>6</v>
      </c>
      <c r="Z144" s="74">
        <v>2</v>
      </c>
      <c r="AA144" s="74">
        <v>8</v>
      </c>
      <c r="AB144" s="74">
        <v>74</v>
      </c>
      <c r="AC144" s="74"/>
      <c r="AD144" s="74">
        <v>0.08</v>
      </c>
      <c r="AE144" s="74">
        <v>1.6</v>
      </c>
      <c r="AF144" s="74">
        <v>0.04</v>
      </c>
      <c r="AG144" s="74">
        <v>0.2</v>
      </c>
      <c r="AH144" s="74">
        <v>240</v>
      </c>
      <c r="AI144" s="74">
        <v>196</v>
      </c>
      <c r="AJ144" s="74">
        <v>30</v>
      </c>
      <c r="AK144" s="74">
        <v>0.2</v>
      </c>
    </row>
    <row r="145" spans="1:37" ht="12.75" customHeight="1" x14ac:dyDescent="0.25">
      <c r="A145" s="177" t="s">
        <v>261</v>
      </c>
      <c r="B145" s="268" t="s">
        <v>68</v>
      </c>
      <c r="C145" s="268"/>
      <c r="D145" s="268"/>
      <c r="E145" s="79" t="s">
        <v>562</v>
      </c>
      <c r="F145" s="74">
        <v>0.51</v>
      </c>
      <c r="G145" s="74">
        <v>0.51</v>
      </c>
      <c r="H145" s="74">
        <v>12.54</v>
      </c>
      <c r="I145" s="74">
        <v>60.16</v>
      </c>
      <c r="J145" s="74"/>
      <c r="K145" s="74">
        <v>7.0000000000000007E-2</v>
      </c>
      <c r="L145" s="74">
        <v>12.8</v>
      </c>
      <c r="M145" s="74"/>
      <c r="N145" s="74">
        <v>0.38</v>
      </c>
      <c r="O145" s="74">
        <v>12.5</v>
      </c>
      <c r="P145" s="74">
        <v>14.08</v>
      </c>
      <c r="Q145" s="74">
        <v>11.52</v>
      </c>
      <c r="R145" s="74">
        <v>2.82</v>
      </c>
      <c r="T145" s="177" t="s">
        <v>261</v>
      </c>
      <c r="U145" s="268" t="s">
        <v>68</v>
      </c>
      <c r="V145" s="268"/>
      <c r="W145" s="268"/>
      <c r="X145" s="79" t="s">
        <v>562</v>
      </c>
      <c r="Y145" s="74">
        <v>0.51</v>
      </c>
      <c r="Z145" s="74">
        <v>0.51</v>
      </c>
      <c r="AA145" s="74">
        <v>12.54</v>
      </c>
      <c r="AB145" s="74">
        <v>60.16</v>
      </c>
      <c r="AC145" s="74"/>
      <c r="AD145" s="74">
        <v>7.0000000000000007E-2</v>
      </c>
      <c r="AE145" s="74">
        <v>12.8</v>
      </c>
      <c r="AF145" s="74"/>
      <c r="AG145" s="74">
        <v>0.38</v>
      </c>
      <c r="AH145" s="74">
        <v>12.5</v>
      </c>
      <c r="AI145" s="74">
        <v>14.08</v>
      </c>
      <c r="AJ145" s="74">
        <v>11.52</v>
      </c>
      <c r="AK145" s="74">
        <v>2.82</v>
      </c>
    </row>
    <row r="146" spans="1:37" ht="12.75" customHeight="1" x14ac:dyDescent="0.25">
      <c r="A146" s="177"/>
      <c r="B146" s="298" t="s">
        <v>35</v>
      </c>
      <c r="C146" s="299"/>
      <c r="D146" s="300"/>
      <c r="E146" s="79"/>
      <c r="F146" s="178">
        <f>SUM(F140:F145)</f>
        <v>21.17</v>
      </c>
      <c r="G146" s="178">
        <f>SUM(G140:G145)</f>
        <v>13.41</v>
      </c>
      <c r="H146" s="178">
        <f>SUM(H140:H145)</f>
        <v>95.28</v>
      </c>
      <c r="I146" s="178">
        <f>SUM(I140:I145)</f>
        <v>586.53</v>
      </c>
      <c r="J146" s="179">
        <v>0.24959999999999999</v>
      </c>
      <c r="K146" s="180">
        <f t="shared" ref="K146:R146" si="56">SUM(K140:K145)</f>
        <v>0.36400000000000005</v>
      </c>
      <c r="L146" s="180">
        <f t="shared" si="56"/>
        <v>15.55</v>
      </c>
      <c r="M146" s="180">
        <f t="shared" si="56"/>
        <v>0.08</v>
      </c>
      <c r="N146" s="180">
        <f t="shared" si="56"/>
        <v>1.5699999999999998</v>
      </c>
      <c r="O146" s="180">
        <f t="shared" si="56"/>
        <v>592.05999999999995</v>
      </c>
      <c r="P146" s="180">
        <f t="shared" si="56"/>
        <v>645.1400000000001</v>
      </c>
      <c r="Q146" s="180">
        <f t="shared" si="56"/>
        <v>124.66000000000001</v>
      </c>
      <c r="R146" s="180">
        <f t="shared" si="56"/>
        <v>5.4600000000000009</v>
      </c>
      <c r="T146" s="177"/>
      <c r="U146" s="298" t="s">
        <v>35</v>
      </c>
      <c r="V146" s="299"/>
      <c r="W146" s="300"/>
      <c r="X146" s="79"/>
      <c r="Y146" s="178">
        <f>SUM(Y140:Y145)</f>
        <v>21.17</v>
      </c>
      <c r="Z146" s="178">
        <f>SUM(Z140:Z145)</f>
        <v>13.41</v>
      </c>
      <c r="AA146" s="178">
        <f>SUM(AA140:AA145)</f>
        <v>95.28</v>
      </c>
      <c r="AB146" s="178">
        <f>SUM(AB140:AB145)</f>
        <v>586.53</v>
      </c>
      <c r="AC146" s="179">
        <v>0.24959999999999999</v>
      </c>
      <c r="AD146" s="180">
        <f t="shared" ref="AD146:AK146" si="57">SUM(AD140:AD145)</f>
        <v>0.36400000000000005</v>
      </c>
      <c r="AE146" s="180">
        <f t="shared" si="57"/>
        <v>15.55</v>
      </c>
      <c r="AF146" s="180">
        <f t="shared" si="57"/>
        <v>0.08</v>
      </c>
      <c r="AG146" s="180">
        <f t="shared" si="57"/>
        <v>1.5699999999999998</v>
      </c>
      <c r="AH146" s="180">
        <f t="shared" si="57"/>
        <v>592.05999999999995</v>
      </c>
      <c r="AI146" s="180">
        <f t="shared" si="57"/>
        <v>645.1400000000001</v>
      </c>
      <c r="AJ146" s="180">
        <f t="shared" si="57"/>
        <v>124.66000000000001</v>
      </c>
      <c r="AK146" s="180">
        <f t="shared" si="57"/>
        <v>5.4600000000000009</v>
      </c>
    </row>
    <row r="147" spans="1:37" ht="12.75" customHeight="1" x14ac:dyDescent="0.25">
      <c r="A147" s="129"/>
      <c r="B147" s="272"/>
      <c r="C147" s="272"/>
      <c r="D147" s="272"/>
      <c r="E147" s="130"/>
      <c r="F147" s="127"/>
      <c r="G147" s="127"/>
      <c r="H147" s="127"/>
      <c r="I147" s="273" t="s">
        <v>33</v>
      </c>
      <c r="J147" s="273"/>
      <c r="K147" s="127"/>
      <c r="L147" s="127"/>
      <c r="M147" s="127"/>
      <c r="N147" s="127"/>
      <c r="O147" s="127"/>
      <c r="P147" s="127"/>
      <c r="Q147" s="127"/>
      <c r="R147" s="127"/>
      <c r="T147" s="181"/>
      <c r="U147" s="301"/>
      <c r="V147" s="301"/>
      <c r="W147" s="301"/>
      <c r="X147" s="182"/>
      <c r="Y147" s="176"/>
      <c r="Z147" s="176"/>
      <c r="AA147" s="176"/>
      <c r="AB147" s="302" t="s">
        <v>33</v>
      </c>
      <c r="AC147" s="302"/>
      <c r="AD147" s="176"/>
      <c r="AE147" s="176"/>
      <c r="AF147" s="176"/>
      <c r="AG147" s="176"/>
      <c r="AH147" s="176"/>
      <c r="AI147" s="176"/>
      <c r="AJ147" s="176"/>
      <c r="AK147" s="176"/>
    </row>
    <row r="148" spans="1:37" ht="12.75" customHeight="1" x14ac:dyDescent="0.25">
      <c r="A148" s="83" t="s">
        <v>298</v>
      </c>
      <c r="B148" s="237" t="s">
        <v>43</v>
      </c>
      <c r="C148" s="238"/>
      <c r="D148" s="239"/>
      <c r="E148" s="62" t="s">
        <v>103</v>
      </c>
      <c r="F148" s="63">
        <v>0.79</v>
      </c>
      <c r="G148" s="63">
        <v>1.95</v>
      </c>
      <c r="H148" s="64">
        <v>3.88</v>
      </c>
      <c r="I148" s="64">
        <v>36.24</v>
      </c>
      <c r="J148" s="63"/>
      <c r="K148" s="63">
        <v>0.01</v>
      </c>
      <c r="L148" s="64">
        <v>10.26</v>
      </c>
      <c r="M148" s="63"/>
      <c r="N148" s="64">
        <v>0.37</v>
      </c>
      <c r="O148" s="63">
        <v>14.98</v>
      </c>
      <c r="P148" s="63">
        <v>16.989999999999998</v>
      </c>
      <c r="Q148" s="64">
        <v>9.0500000000000007</v>
      </c>
      <c r="R148" s="63">
        <v>0.28000000000000003</v>
      </c>
      <c r="T148" s="86" t="s">
        <v>345</v>
      </c>
      <c r="U148" s="257" t="s">
        <v>346</v>
      </c>
      <c r="V148" s="258"/>
      <c r="W148" s="259"/>
      <c r="X148" s="79" t="s">
        <v>103</v>
      </c>
      <c r="Y148" s="73">
        <v>0.85</v>
      </c>
      <c r="Z148" s="73">
        <v>3.62</v>
      </c>
      <c r="AA148" s="74">
        <v>3.77</v>
      </c>
      <c r="AB148" s="74">
        <v>51</v>
      </c>
      <c r="AC148" s="73"/>
      <c r="AD148" s="73">
        <v>0.02</v>
      </c>
      <c r="AE148" s="74">
        <v>3.57</v>
      </c>
      <c r="AF148" s="73"/>
      <c r="AG148" s="74">
        <v>0.14000000000000001</v>
      </c>
      <c r="AH148" s="73">
        <v>18.43</v>
      </c>
      <c r="AI148" s="74">
        <v>23.7</v>
      </c>
      <c r="AJ148" s="74">
        <v>11.17</v>
      </c>
      <c r="AK148" s="73">
        <v>0.64</v>
      </c>
    </row>
    <row r="149" spans="1:37" ht="12.75" customHeight="1" x14ac:dyDescent="0.25">
      <c r="A149" s="83" t="s">
        <v>316</v>
      </c>
      <c r="B149" s="277" t="s">
        <v>100</v>
      </c>
      <c r="C149" s="278"/>
      <c r="D149" s="279"/>
      <c r="E149" s="62" t="s">
        <v>56</v>
      </c>
      <c r="F149" s="64">
        <v>1.76</v>
      </c>
      <c r="G149" s="63">
        <v>2.2200000000000002</v>
      </c>
      <c r="H149" s="64">
        <v>12.31</v>
      </c>
      <c r="I149" s="64">
        <v>84.8</v>
      </c>
      <c r="J149" s="63"/>
      <c r="K149" s="64">
        <v>0.1</v>
      </c>
      <c r="L149" s="64">
        <v>0.1</v>
      </c>
      <c r="M149" s="64"/>
      <c r="N149" s="63">
        <v>1.03</v>
      </c>
      <c r="O149" s="64">
        <v>19.34</v>
      </c>
      <c r="P149" s="64">
        <v>56.88</v>
      </c>
      <c r="Q149" s="63">
        <v>23.48</v>
      </c>
      <c r="R149" s="64">
        <v>0.88</v>
      </c>
      <c r="T149" s="86" t="s">
        <v>316</v>
      </c>
      <c r="U149" s="312" t="s">
        <v>100</v>
      </c>
      <c r="V149" s="313"/>
      <c r="W149" s="314"/>
      <c r="X149" s="79" t="s">
        <v>56</v>
      </c>
      <c r="Y149" s="74">
        <v>1.76</v>
      </c>
      <c r="Z149" s="73">
        <v>2.2200000000000002</v>
      </c>
      <c r="AA149" s="74">
        <v>12.31</v>
      </c>
      <c r="AB149" s="74">
        <v>84.8</v>
      </c>
      <c r="AC149" s="73"/>
      <c r="AD149" s="74">
        <v>0.1</v>
      </c>
      <c r="AE149" s="74">
        <v>0.1</v>
      </c>
      <c r="AF149" s="74"/>
      <c r="AG149" s="73">
        <v>1.03</v>
      </c>
      <c r="AH149" s="74">
        <v>19.34</v>
      </c>
      <c r="AI149" s="74">
        <v>56.88</v>
      </c>
      <c r="AJ149" s="73">
        <v>23.48</v>
      </c>
      <c r="AK149" s="74">
        <v>0.88</v>
      </c>
    </row>
    <row r="150" spans="1:37" ht="12.75" customHeight="1" x14ac:dyDescent="0.25">
      <c r="A150" s="83" t="s">
        <v>299</v>
      </c>
      <c r="B150" s="277" t="s">
        <v>300</v>
      </c>
      <c r="C150" s="238"/>
      <c r="D150" s="239"/>
      <c r="E150" s="62" t="s">
        <v>324</v>
      </c>
      <c r="F150" s="63">
        <v>5.73</v>
      </c>
      <c r="G150" s="63">
        <v>6.08</v>
      </c>
      <c r="H150" s="63">
        <v>31.98</v>
      </c>
      <c r="I150" s="64">
        <v>205.5</v>
      </c>
      <c r="J150" s="63"/>
      <c r="K150" s="64">
        <v>0.06</v>
      </c>
      <c r="L150" s="63"/>
      <c r="M150" s="64">
        <v>0.03</v>
      </c>
      <c r="N150" s="63">
        <v>0.53</v>
      </c>
      <c r="O150" s="64">
        <v>12.75</v>
      </c>
      <c r="P150" s="63">
        <v>39.450000000000003</v>
      </c>
      <c r="Q150" s="64">
        <v>8.5500000000000007</v>
      </c>
      <c r="R150" s="64">
        <v>0.86</v>
      </c>
      <c r="T150" s="86" t="s">
        <v>299</v>
      </c>
      <c r="U150" s="312" t="s">
        <v>300</v>
      </c>
      <c r="V150" s="258"/>
      <c r="W150" s="259"/>
      <c r="X150" s="79" t="s">
        <v>324</v>
      </c>
      <c r="Y150" s="73">
        <v>5.73</v>
      </c>
      <c r="Z150" s="73">
        <v>6.08</v>
      </c>
      <c r="AA150" s="73">
        <v>31.98</v>
      </c>
      <c r="AB150" s="74">
        <v>205.5</v>
      </c>
      <c r="AC150" s="73"/>
      <c r="AD150" s="74">
        <v>0.06</v>
      </c>
      <c r="AE150" s="73"/>
      <c r="AF150" s="74">
        <v>0.03</v>
      </c>
      <c r="AG150" s="73">
        <v>0.53</v>
      </c>
      <c r="AH150" s="74">
        <v>12.75</v>
      </c>
      <c r="AI150" s="73">
        <v>39.450000000000003</v>
      </c>
      <c r="AJ150" s="74">
        <v>8.5500000000000007</v>
      </c>
      <c r="AK150" s="74">
        <v>0.86</v>
      </c>
    </row>
    <row r="151" spans="1:37" ht="12.75" customHeight="1" x14ac:dyDescent="0.25">
      <c r="A151" s="83" t="s">
        <v>275</v>
      </c>
      <c r="B151" s="237" t="s">
        <v>101</v>
      </c>
      <c r="C151" s="238"/>
      <c r="D151" s="239"/>
      <c r="E151" s="62" t="s">
        <v>48</v>
      </c>
      <c r="F151" s="64">
        <v>9.3000000000000007</v>
      </c>
      <c r="G151" s="63">
        <v>24.51</v>
      </c>
      <c r="H151" s="64">
        <v>11.6</v>
      </c>
      <c r="I151" s="64">
        <v>305.70999999999998</v>
      </c>
      <c r="J151" s="63"/>
      <c r="K151" s="63">
        <v>3.71</v>
      </c>
      <c r="L151" s="63">
        <v>4.8099999999999996</v>
      </c>
      <c r="M151" s="64">
        <v>14.61</v>
      </c>
      <c r="N151" s="64">
        <v>1.5</v>
      </c>
      <c r="O151" s="64">
        <v>36.5</v>
      </c>
      <c r="P151" s="64">
        <v>112.5</v>
      </c>
      <c r="Q151" s="63">
        <v>20.74</v>
      </c>
      <c r="R151" s="63">
        <v>8.34</v>
      </c>
      <c r="T151" s="86" t="s">
        <v>275</v>
      </c>
      <c r="U151" s="257" t="s">
        <v>101</v>
      </c>
      <c r="V151" s="258"/>
      <c r="W151" s="259"/>
      <c r="X151" s="79" t="s">
        <v>48</v>
      </c>
      <c r="Y151" s="74">
        <v>9.3000000000000007</v>
      </c>
      <c r="Z151" s="73">
        <v>24.51</v>
      </c>
      <c r="AA151" s="74">
        <v>11.6</v>
      </c>
      <c r="AB151" s="74">
        <v>305.70999999999998</v>
      </c>
      <c r="AC151" s="73"/>
      <c r="AD151" s="73">
        <v>3.71</v>
      </c>
      <c r="AE151" s="73">
        <v>4.8099999999999996</v>
      </c>
      <c r="AF151" s="74">
        <v>14.61</v>
      </c>
      <c r="AG151" s="74">
        <v>1.5</v>
      </c>
      <c r="AH151" s="74">
        <v>36.5</v>
      </c>
      <c r="AI151" s="74">
        <v>112.5</v>
      </c>
      <c r="AJ151" s="73">
        <v>20.74</v>
      </c>
      <c r="AK151" s="73">
        <v>8.34</v>
      </c>
    </row>
    <row r="152" spans="1:37" ht="12.75" customHeight="1" x14ac:dyDescent="0.25">
      <c r="A152" s="177" t="s">
        <v>268</v>
      </c>
      <c r="B152" s="257" t="s">
        <v>314</v>
      </c>
      <c r="C152" s="258"/>
      <c r="D152" s="259"/>
      <c r="E152" s="79" t="s">
        <v>56</v>
      </c>
      <c r="F152" s="74">
        <v>1</v>
      </c>
      <c r="G152" s="73"/>
      <c r="H152" s="74">
        <v>25.4</v>
      </c>
      <c r="I152" s="74">
        <v>105.6</v>
      </c>
      <c r="J152" s="73"/>
      <c r="K152" s="74">
        <v>0.04</v>
      </c>
      <c r="L152" s="74">
        <v>8</v>
      </c>
      <c r="M152" s="73"/>
      <c r="N152" s="74">
        <v>0.4</v>
      </c>
      <c r="O152" s="74">
        <v>40</v>
      </c>
      <c r="P152" s="74">
        <v>36</v>
      </c>
      <c r="Q152" s="74">
        <v>20</v>
      </c>
      <c r="R152" s="74">
        <v>0.4</v>
      </c>
      <c r="T152" s="177" t="s">
        <v>268</v>
      </c>
      <c r="U152" s="257" t="s">
        <v>314</v>
      </c>
      <c r="V152" s="258"/>
      <c r="W152" s="259"/>
      <c r="X152" s="79" t="s">
        <v>56</v>
      </c>
      <c r="Y152" s="74">
        <v>1</v>
      </c>
      <c r="Z152" s="73"/>
      <c r="AA152" s="74">
        <v>25.4</v>
      </c>
      <c r="AB152" s="74">
        <v>105.6</v>
      </c>
      <c r="AC152" s="73"/>
      <c r="AD152" s="74">
        <v>0.04</v>
      </c>
      <c r="AE152" s="74">
        <v>8</v>
      </c>
      <c r="AF152" s="73"/>
      <c r="AG152" s="74">
        <v>0.4</v>
      </c>
      <c r="AH152" s="74">
        <v>40</v>
      </c>
      <c r="AI152" s="74">
        <v>36</v>
      </c>
      <c r="AJ152" s="74">
        <v>20</v>
      </c>
      <c r="AK152" s="74">
        <v>0.4</v>
      </c>
    </row>
    <row r="153" spans="1:37" ht="12.75" customHeight="1" x14ac:dyDescent="0.25">
      <c r="A153" s="65" t="s">
        <v>558</v>
      </c>
      <c r="B153" s="237" t="s">
        <v>44</v>
      </c>
      <c r="C153" s="238"/>
      <c r="D153" s="239"/>
      <c r="E153" s="62" t="s">
        <v>87</v>
      </c>
      <c r="F153" s="82">
        <v>1.58</v>
      </c>
      <c r="G153" s="64">
        <v>0.2</v>
      </c>
      <c r="H153" s="82">
        <v>9.66</v>
      </c>
      <c r="I153" s="82">
        <v>46.76</v>
      </c>
      <c r="J153" s="63"/>
      <c r="K153" s="64">
        <v>0.03</v>
      </c>
      <c r="L153" s="64"/>
      <c r="M153" s="63"/>
      <c r="N153" s="63">
        <v>0.31</v>
      </c>
      <c r="O153" s="64">
        <v>5.2</v>
      </c>
      <c r="P153" s="64">
        <v>16.600000000000001</v>
      </c>
      <c r="Q153" s="64">
        <v>7</v>
      </c>
      <c r="R153" s="63">
        <v>0.32</v>
      </c>
      <c r="T153" s="65" t="s">
        <v>558</v>
      </c>
      <c r="U153" s="257" t="s">
        <v>44</v>
      </c>
      <c r="V153" s="258"/>
      <c r="W153" s="259"/>
      <c r="X153" s="79" t="s">
        <v>87</v>
      </c>
      <c r="Y153" s="184">
        <v>1.58</v>
      </c>
      <c r="Z153" s="74">
        <v>0.2</v>
      </c>
      <c r="AA153" s="184">
        <v>9.66</v>
      </c>
      <c r="AB153" s="184">
        <v>46.76</v>
      </c>
      <c r="AC153" s="73"/>
      <c r="AD153" s="74">
        <v>0.03</v>
      </c>
      <c r="AE153" s="74"/>
      <c r="AF153" s="73"/>
      <c r="AG153" s="73">
        <v>0.31</v>
      </c>
      <c r="AH153" s="74">
        <v>5.2</v>
      </c>
      <c r="AI153" s="74">
        <v>16.600000000000001</v>
      </c>
      <c r="AJ153" s="74">
        <v>7</v>
      </c>
      <c r="AK153" s="73">
        <v>0.32</v>
      </c>
    </row>
    <row r="154" spans="1:37" ht="12.75" customHeight="1" x14ac:dyDescent="0.25">
      <c r="A154" s="65" t="s">
        <v>558</v>
      </c>
      <c r="B154" s="237" t="s">
        <v>45</v>
      </c>
      <c r="C154" s="238"/>
      <c r="D154" s="239"/>
      <c r="E154" s="62" t="s">
        <v>87</v>
      </c>
      <c r="F154" s="64">
        <v>1.3</v>
      </c>
      <c r="G154" s="64">
        <v>0.2</v>
      </c>
      <c r="H154" s="82">
        <v>8.02</v>
      </c>
      <c r="I154" s="64">
        <v>38</v>
      </c>
      <c r="J154" s="63"/>
      <c r="K154" s="63">
        <v>0.02</v>
      </c>
      <c r="L154" s="63"/>
      <c r="M154" s="63"/>
      <c r="N154" s="63">
        <v>1.2999999999999999E-2</v>
      </c>
      <c r="O154" s="64">
        <v>4.2</v>
      </c>
      <c r="P154" s="64">
        <v>17.399999999999999</v>
      </c>
      <c r="Q154" s="64">
        <v>3.8</v>
      </c>
      <c r="R154" s="64">
        <v>0.4</v>
      </c>
      <c r="T154" s="65" t="s">
        <v>558</v>
      </c>
      <c r="U154" s="237" t="s">
        <v>45</v>
      </c>
      <c r="V154" s="238"/>
      <c r="W154" s="239"/>
      <c r="X154" s="62" t="s">
        <v>87</v>
      </c>
      <c r="Y154" s="64">
        <v>1.3</v>
      </c>
      <c r="Z154" s="64">
        <v>0.2</v>
      </c>
      <c r="AA154" s="82">
        <v>8.02</v>
      </c>
      <c r="AB154" s="64">
        <v>38</v>
      </c>
      <c r="AC154" s="63"/>
      <c r="AD154" s="63">
        <v>0.02</v>
      </c>
      <c r="AE154" s="63"/>
      <c r="AF154" s="63"/>
      <c r="AG154" s="63">
        <v>1.2999999999999999E-2</v>
      </c>
      <c r="AH154" s="64">
        <v>4.2</v>
      </c>
      <c r="AI154" s="64">
        <v>17.399999999999999</v>
      </c>
      <c r="AJ154" s="64">
        <v>3.8</v>
      </c>
      <c r="AK154" s="64">
        <v>0.4</v>
      </c>
    </row>
    <row r="155" spans="1:37" ht="12.75" customHeight="1" x14ac:dyDescent="0.25">
      <c r="A155" s="109"/>
      <c r="B155" s="240" t="s">
        <v>34</v>
      </c>
      <c r="C155" s="241"/>
      <c r="D155" s="242"/>
      <c r="E155" s="88"/>
      <c r="F155" s="89">
        <f>SUM(F148:F154)</f>
        <v>21.460000000000004</v>
      </c>
      <c r="G155" s="89">
        <f>SUM(G148:G154)</f>
        <v>35.160000000000011</v>
      </c>
      <c r="H155" s="90">
        <f>SUM(H148:H154)</f>
        <v>102.85</v>
      </c>
      <c r="I155" s="90">
        <f>SUM(I148:I154)</f>
        <v>822.61</v>
      </c>
      <c r="J155" s="68">
        <v>0.35</v>
      </c>
      <c r="K155" s="92">
        <f t="shared" ref="K155:R155" si="58">SUM(K148:K154)</f>
        <v>3.9699999999999998</v>
      </c>
      <c r="L155" s="91">
        <f t="shared" si="58"/>
        <v>23.169999999999998</v>
      </c>
      <c r="M155" s="91">
        <f t="shared" si="58"/>
        <v>14.639999999999999</v>
      </c>
      <c r="N155" s="91">
        <f t="shared" si="58"/>
        <v>4.1529999999999996</v>
      </c>
      <c r="O155" s="91">
        <f t="shared" si="58"/>
        <v>132.96999999999997</v>
      </c>
      <c r="P155" s="91">
        <f t="shared" si="58"/>
        <v>295.82</v>
      </c>
      <c r="Q155" s="91">
        <f t="shared" si="58"/>
        <v>92.61999999999999</v>
      </c>
      <c r="R155" s="92">
        <f t="shared" si="58"/>
        <v>11.48</v>
      </c>
      <c r="T155" s="109"/>
      <c r="U155" s="240" t="s">
        <v>34</v>
      </c>
      <c r="V155" s="241"/>
      <c r="W155" s="242"/>
      <c r="X155" s="88"/>
      <c r="Y155" s="89">
        <f>SUM(Y148:Y154)</f>
        <v>21.52</v>
      </c>
      <c r="Z155" s="89">
        <f>SUM(Z148:Z154)</f>
        <v>36.830000000000005</v>
      </c>
      <c r="AA155" s="90">
        <f>SUM(AA148:AA154)</f>
        <v>102.74</v>
      </c>
      <c r="AB155" s="90">
        <f>SUM(AB148:AB154)</f>
        <v>837.37</v>
      </c>
      <c r="AC155" s="68">
        <v>0.35630000000000001</v>
      </c>
      <c r="AD155" s="92">
        <f t="shared" ref="AD155:AK155" si="59">SUM(AD148:AD154)</f>
        <v>3.98</v>
      </c>
      <c r="AE155" s="91">
        <f t="shared" si="59"/>
        <v>16.48</v>
      </c>
      <c r="AF155" s="91">
        <f t="shared" si="59"/>
        <v>14.639999999999999</v>
      </c>
      <c r="AG155" s="91">
        <f t="shared" si="59"/>
        <v>3.923</v>
      </c>
      <c r="AH155" s="91">
        <f t="shared" si="59"/>
        <v>136.41999999999999</v>
      </c>
      <c r="AI155" s="91">
        <f t="shared" si="59"/>
        <v>302.52999999999997</v>
      </c>
      <c r="AJ155" s="91">
        <f t="shared" si="59"/>
        <v>94.74</v>
      </c>
      <c r="AK155" s="92">
        <f t="shared" si="59"/>
        <v>11.84</v>
      </c>
    </row>
    <row r="156" spans="1:37" ht="12.75" customHeight="1" thickBot="1" x14ac:dyDescent="0.3">
      <c r="A156" s="93"/>
      <c r="B156" s="263" t="s">
        <v>36</v>
      </c>
      <c r="C156" s="264"/>
      <c r="D156" s="265"/>
      <c r="E156" s="94"/>
      <c r="F156" s="95">
        <f>F146+F155</f>
        <v>42.63000000000001</v>
      </c>
      <c r="G156" s="95">
        <f t="shared" ref="G156:I156" si="60">G146+G155</f>
        <v>48.570000000000007</v>
      </c>
      <c r="H156" s="95">
        <f t="shared" si="60"/>
        <v>198.13</v>
      </c>
      <c r="I156" s="95">
        <f t="shared" si="60"/>
        <v>1409.1399999999999</v>
      </c>
      <c r="J156" s="69">
        <v>0.59960000000000002</v>
      </c>
      <c r="K156" s="110">
        <f>K146+K155</f>
        <v>4.3339999999999996</v>
      </c>
      <c r="L156" s="110">
        <f t="shared" ref="L156:R156" si="61">L146+L155</f>
        <v>38.72</v>
      </c>
      <c r="M156" s="110">
        <f t="shared" si="61"/>
        <v>14.719999999999999</v>
      </c>
      <c r="N156" s="110">
        <f t="shared" si="61"/>
        <v>5.722999999999999</v>
      </c>
      <c r="O156" s="110">
        <f t="shared" si="61"/>
        <v>725.03</v>
      </c>
      <c r="P156" s="95">
        <f t="shared" si="61"/>
        <v>940.96</v>
      </c>
      <c r="Q156" s="110">
        <f t="shared" si="61"/>
        <v>217.28</v>
      </c>
      <c r="R156" s="110">
        <f t="shared" si="61"/>
        <v>16.940000000000001</v>
      </c>
      <c r="T156" s="93"/>
      <c r="U156" s="263" t="s">
        <v>36</v>
      </c>
      <c r="V156" s="264"/>
      <c r="W156" s="265"/>
      <c r="X156" s="94"/>
      <c r="Y156" s="95">
        <f>Y146+Y155</f>
        <v>42.69</v>
      </c>
      <c r="Z156" s="95">
        <f t="shared" ref="Z156:AB156" si="62">Z146+Z155</f>
        <v>50.240000000000009</v>
      </c>
      <c r="AA156" s="95">
        <f t="shared" si="62"/>
        <v>198.01999999999998</v>
      </c>
      <c r="AB156" s="95">
        <f t="shared" si="62"/>
        <v>1423.9</v>
      </c>
      <c r="AC156" s="69">
        <v>0.60589999999999999</v>
      </c>
      <c r="AD156" s="110">
        <f>AD146+AD155</f>
        <v>4.3440000000000003</v>
      </c>
      <c r="AE156" s="110">
        <f t="shared" ref="AE156:AK156" si="63">AE146+AE155</f>
        <v>32.03</v>
      </c>
      <c r="AF156" s="110">
        <f t="shared" si="63"/>
        <v>14.719999999999999</v>
      </c>
      <c r="AG156" s="110">
        <f t="shared" si="63"/>
        <v>5.4930000000000003</v>
      </c>
      <c r="AH156" s="110">
        <f t="shared" si="63"/>
        <v>728.4799999999999</v>
      </c>
      <c r="AI156" s="95">
        <f t="shared" si="63"/>
        <v>947.67000000000007</v>
      </c>
      <c r="AJ156" s="110">
        <f t="shared" si="63"/>
        <v>219.4</v>
      </c>
      <c r="AK156" s="110">
        <f t="shared" si="63"/>
        <v>17.3</v>
      </c>
    </row>
    <row r="157" spans="1:37" ht="12.75" customHeight="1" x14ac:dyDescent="0.25">
      <c r="A157" s="325" t="s">
        <v>348</v>
      </c>
      <c r="B157" s="325"/>
      <c r="C157" s="325"/>
      <c r="D157" s="325"/>
      <c r="E157" s="131"/>
      <c r="F157" s="132"/>
      <c r="G157" s="132"/>
      <c r="H157" s="132"/>
      <c r="I157" s="132"/>
      <c r="J157" s="133"/>
      <c r="K157" s="113"/>
      <c r="L157" s="113"/>
      <c r="M157" s="113"/>
      <c r="N157" s="113"/>
      <c r="O157" s="113"/>
      <c r="P157" s="132"/>
      <c r="Q157" s="113"/>
      <c r="R157" s="113"/>
      <c r="T157" s="325" t="s">
        <v>348</v>
      </c>
      <c r="U157" s="325"/>
      <c r="V157" s="325"/>
      <c r="W157" s="325"/>
      <c r="X157" s="131"/>
      <c r="Y157" s="132"/>
      <c r="Z157" s="132"/>
      <c r="AA157" s="132"/>
      <c r="AB157" s="132"/>
      <c r="AC157" s="133"/>
      <c r="AD157" s="113"/>
      <c r="AE157" s="113"/>
      <c r="AF157" s="113"/>
      <c r="AG157" s="113"/>
      <c r="AH157" s="113"/>
      <c r="AI157" s="132"/>
      <c r="AJ157" s="113"/>
      <c r="AK157" s="113"/>
    </row>
    <row r="158" spans="1:37" ht="12.75" customHeight="1" x14ac:dyDescent="0.25">
      <c r="A158" s="65" t="s">
        <v>349</v>
      </c>
      <c r="B158" s="260" t="s">
        <v>350</v>
      </c>
      <c r="C158" s="261"/>
      <c r="D158" s="262"/>
      <c r="E158" s="63">
        <v>200</v>
      </c>
      <c r="F158" s="64">
        <v>5.8</v>
      </c>
      <c r="G158" s="64">
        <v>5</v>
      </c>
      <c r="H158" s="64">
        <v>9.6</v>
      </c>
      <c r="I158" s="64">
        <v>107</v>
      </c>
      <c r="J158" s="70"/>
      <c r="K158" s="64">
        <v>0.08</v>
      </c>
      <c r="L158" s="64">
        <v>2.6</v>
      </c>
      <c r="M158" s="64">
        <v>0.04</v>
      </c>
      <c r="N158" s="64">
        <v>0.2</v>
      </c>
      <c r="O158" s="64">
        <v>240</v>
      </c>
      <c r="P158" s="134">
        <v>180</v>
      </c>
      <c r="Q158" s="64">
        <v>28</v>
      </c>
      <c r="R158" s="64">
        <v>0.2</v>
      </c>
      <c r="T158" s="65" t="s">
        <v>349</v>
      </c>
      <c r="U158" s="260" t="s">
        <v>350</v>
      </c>
      <c r="V158" s="261"/>
      <c r="W158" s="262"/>
      <c r="X158" s="63">
        <v>200</v>
      </c>
      <c r="Y158" s="64">
        <v>5.8</v>
      </c>
      <c r="Z158" s="64">
        <v>5</v>
      </c>
      <c r="AA158" s="64">
        <v>9.6</v>
      </c>
      <c r="AB158" s="64">
        <v>107</v>
      </c>
      <c r="AC158" s="70"/>
      <c r="AD158" s="64">
        <v>0.08</v>
      </c>
      <c r="AE158" s="64">
        <v>2.6</v>
      </c>
      <c r="AF158" s="64">
        <v>0.04</v>
      </c>
      <c r="AG158" s="64">
        <v>0.2</v>
      </c>
      <c r="AH158" s="64">
        <v>240</v>
      </c>
      <c r="AI158" s="134">
        <v>180</v>
      </c>
      <c r="AJ158" s="64">
        <v>28</v>
      </c>
      <c r="AK158" s="64">
        <v>0.2</v>
      </c>
    </row>
    <row r="159" spans="1:37" ht="12.75" customHeight="1" thickBot="1" x14ac:dyDescent="0.3">
      <c r="A159" s="63"/>
      <c r="B159" s="263" t="s">
        <v>36</v>
      </c>
      <c r="C159" s="264"/>
      <c r="D159" s="265"/>
      <c r="E159" s="63"/>
      <c r="F159" s="84">
        <v>5.8</v>
      </c>
      <c r="G159" s="84">
        <v>5</v>
      </c>
      <c r="H159" s="84">
        <v>9.6</v>
      </c>
      <c r="I159" s="84">
        <v>107</v>
      </c>
      <c r="J159" s="70"/>
      <c r="K159" s="85">
        <f t="shared" ref="K159:R159" si="64">SUM(K158)</f>
        <v>0.08</v>
      </c>
      <c r="L159" s="85">
        <f t="shared" si="64"/>
        <v>2.6</v>
      </c>
      <c r="M159" s="85">
        <f t="shared" si="64"/>
        <v>0.04</v>
      </c>
      <c r="N159" s="85">
        <f t="shared" si="64"/>
        <v>0.2</v>
      </c>
      <c r="O159" s="85">
        <f t="shared" si="64"/>
        <v>240</v>
      </c>
      <c r="P159" s="85">
        <f t="shared" si="64"/>
        <v>180</v>
      </c>
      <c r="Q159" s="85">
        <f t="shared" si="64"/>
        <v>28</v>
      </c>
      <c r="R159" s="85">
        <f t="shared" si="64"/>
        <v>0.2</v>
      </c>
      <c r="T159" s="63"/>
      <c r="U159" s="263" t="s">
        <v>36</v>
      </c>
      <c r="V159" s="264"/>
      <c r="W159" s="265"/>
      <c r="X159" s="63"/>
      <c r="Y159" s="84">
        <v>5.8</v>
      </c>
      <c r="Z159" s="84">
        <v>5</v>
      </c>
      <c r="AA159" s="84">
        <v>9.6</v>
      </c>
      <c r="AB159" s="84">
        <v>107</v>
      </c>
      <c r="AC159" s="70"/>
      <c r="AD159" s="85">
        <f t="shared" ref="AD159:AK159" si="65">SUM(AD158)</f>
        <v>0.08</v>
      </c>
      <c r="AE159" s="85">
        <f t="shared" si="65"/>
        <v>2.6</v>
      </c>
      <c r="AF159" s="85">
        <f t="shared" si="65"/>
        <v>0.04</v>
      </c>
      <c r="AG159" s="85">
        <f t="shared" si="65"/>
        <v>0.2</v>
      </c>
      <c r="AH159" s="85">
        <f t="shared" si="65"/>
        <v>240</v>
      </c>
      <c r="AI159" s="85">
        <f t="shared" si="65"/>
        <v>180</v>
      </c>
      <c r="AJ159" s="85">
        <f t="shared" si="65"/>
        <v>28</v>
      </c>
      <c r="AK159" s="85">
        <f t="shared" si="65"/>
        <v>0.2</v>
      </c>
    </row>
    <row r="160" spans="1:37" ht="12.75" customHeight="1" x14ac:dyDescent="0.25">
      <c r="A160" s="135"/>
      <c r="B160" s="283" t="s">
        <v>83</v>
      </c>
      <c r="C160" s="283"/>
      <c r="D160" s="13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T160" s="135"/>
      <c r="U160" s="283" t="s">
        <v>83</v>
      </c>
      <c r="V160" s="283"/>
      <c r="W160" s="13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</row>
    <row r="161" spans="1:37" ht="15.75" customHeight="1" x14ac:dyDescent="0.25">
      <c r="A161" s="246" t="s">
        <v>64</v>
      </c>
      <c r="B161" s="246"/>
      <c r="C161" s="75"/>
      <c r="D161" s="75"/>
      <c r="E161" s="75"/>
      <c r="F161" s="75"/>
      <c r="G161" s="75"/>
      <c r="H161" s="75"/>
      <c r="I161" s="247" t="s">
        <v>32</v>
      </c>
      <c r="J161" s="247"/>
      <c r="K161" s="75"/>
      <c r="L161" s="75"/>
      <c r="M161" s="75"/>
      <c r="N161" s="75"/>
      <c r="O161" s="75"/>
      <c r="P161" s="75"/>
      <c r="Q161" s="75"/>
      <c r="R161" s="75"/>
      <c r="T161" s="246" t="s">
        <v>64</v>
      </c>
      <c r="U161" s="246"/>
      <c r="V161" s="75"/>
      <c r="W161" s="75"/>
      <c r="X161" s="75"/>
      <c r="Y161" s="75"/>
      <c r="Z161" s="75"/>
      <c r="AA161" s="75"/>
      <c r="AB161" s="247" t="s">
        <v>32</v>
      </c>
      <c r="AC161" s="247"/>
      <c r="AD161" s="75"/>
      <c r="AE161" s="75"/>
      <c r="AF161" s="75"/>
      <c r="AG161" s="75"/>
      <c r="AH161" s="75"/>
      <c r="AI161" s="75"/>
      <c r="AJ161" s="75"/>
      <c r="AK161" s="75"/>
    </row>
    <row r="162" spans="1:37" ht="14.25" customHeight="1" x14ac:dyDescent="0.25">
      <c r="A162" s="248" t="s">
        <v>14</v>
      </c>
      <c r="B162" s="248" t="s">
        <v>15</v>
      </c>
      <c r="C162" s="248"/>
      <c r="D162" s="248"/>
      <c r="E162" s="249" t="s">
        <v>16</v>
      </c>
      <c r="F162" s="251" t="s">
        <v>17</v>
      </c>
      <c r="G162" s="251"/>
      <c r="H162" s="251"/>
      <c r="I162" s="252" t="s">
        <v>21</v>
      </c>
      <c r="J162" s="329" t="s">
        <v>302</v>
      </c>
      <c r="K162" s="252" t="s">
        <v>22</v>
      </c>
      <c r="L162" s="252"/>
      <c r="M162" s="252"/>
      <c r="N162" s="252"/>
      <c r="O162" s="252" t="s">
        <v>23</v>
      </c>
      <c r="P162" s="252"/>
      <c r="Q162" s="252"/>
      <c r="R162" s="252"/>
      <c r="T162" s="248" t="s">
        <v>14</v>
      </c>
      <c r="U162" s="248" t="s">
        <v>15</v>
      </c>
      <c r="V162" s="248"/>
      <c r="W162" s="248"/>
      <c r="X162" s="249" t="s">
        <v>16</v>
      </c>
      <c r="Y162" s="251" t="s">
        <v>17</v>
      </c>
      <c r="Z162" s="251"/>
      <c r="AA162" s="251"/>
      <c r="AB162" s="252" t="s">
        <v>21</v>
      </c>
      <c r="AC162" s="329" t="s">
        <v>302</v>
      </c>
      <c r="AD162" s="252" t="s">
        <v>22</v>
      </c>
      <c r="AE162" s="252"/>
      <c r="AF162" s="252"/>
      <c r="AG162" s="252"/>
      <c r="AH162" s="252" t="s">
        <v>23</v>
      </c>
      <c r="AI162" s="252"/>
      <c r="AJ162" s="252"/>
      <c r="AK162" s="252"/>
    </row>
    <row r="163" spans="1:37" ht="14.25" customHeight="1" x14ac:dyDescent="0.25">
      <c r="A163" s="248"/>
      <c r="B163" s="248"/>
      <c r="C163" s="248"/>
      <c r="D163" s="248"/>
      <c r="E163" s="250"/>
      <c r="F163" s="66" t="s">
        <v>18</v>
      </c>
      <c r="G163" s="66" t="s">
        <v>19</v>
      </c>
      <c r="H163" s="66" t="s">
        <v>20</v>
      </c>
      <c r="I163" s="252"/>
      <c r="J163" s="330"/>
      <c r="K163" s="67" t="s">
        <v>24</v>
      </c>
      <c r="L163" s="67" t="s">
        <v>25</v>
      </c>
      <c r="M163" s="67" t="s">
        <v>26</v>
      </c>
      <c r="N163" s="67" t="s">
        <v>27</v>
      </c>
      <c r="O163" s="67" t="s">
        <v>28</v>
      </c>
      <c r="P163" s="67" t="s">
        <v>29</v>
      </c>
      <c r="Q163" s="67" t="s">
        <v>30</v>
      </c>
      <c r="R163" s="67" t="s">
        <v>31</v>
      </c>
      <c r="T163" s="248"/>
      <c r="U163" s="248"/>
      <c r="V163" s="248"/>
      <c r="W163" s="248"/>
      <c r="X163" s="250"/>
      <c r="Y163" s="66" t="s">
        <v>18</v>
      </c>
      <c r="Z163" s="66" t="s">
        <v>19</v>
      </c>
      <c r="AA163" s="66" t="s">
        <v>20</v>
      </c>
      <c r="AB163" s="252"/>
      <c r="AC163" s="330"/>
      <c r="AD163" s="67" t="s">
        <v>24</v>
      </c>
      <c r="AE163" s="67" t="s">
        <v>25</v>
      </c>
      <c r="AF163" s="67" t="s">
        <v>26</v>
      </c>
      <c r="AG163" s="67" t="s">
        <v>27</v>
      </c>
      <c r="AH163" s="67" t="s">
        <v>28</v>
      </c>
      <c r="AI163" s="67" t="s">
        <v>29</v>
      </c>
      <c r="AJ163" s="67" t="s">
        <v>30</v>
      </c>
      <c r="AK163" s="67" t="s">
        <v>31</v>
      </c>
    </row>
    <row r="164" spans="1:37" ht="12.75" customHeight="1" x14ac:dyDescent="0.25">
      <c r="A164" s="65" t="s">
        <v>255</v>
      </c>
      <c r="B164" s="237" t="s">
        <v>51</v>
      </c>
      <c r="C164" s="238"/>
      <c r="D164" s="239"/>
      <c r="E164" s="62" t="s">
        <v>58</v>
      </c>
      <c r="F164" s="63">
        <v>10.24</v>
      </c>
      <c r="G164" s="64">
        <v>12.5</v>
      </c>
      <c r="H164" s="64">
        <v>5</v>
      </c>
      <c r="I164" s="63">
        <v>173.46</v>
      </c>
      <c r="J164" s="64"/>
      <c r="K164" s="64">
        <v>0.1</v>
      </c>
      <c r="L164" s="64">
        <v>3.5</v>
      </c>
      <c r="M164" s="64">
        <v>0.25</v>
      </c>
      <c r="N164" s="64">
        <v>4.12</v>
      </c>
      <c r="O164" s="64">
        <v>110.36</v>
      </c>
      <c r="P164" s="64">
        <v>181.97</v>
      </c>
      <c r="Q164" s="64">
        <v>47.05</v>
      </c>
      <c r="R164" s="64">
        <v>1.89</v>
      </c>
      <c r="T164" s="65" t="s">
        <v>255</v>
      </c>
      <c r="U164" s="237" t="s">
        <v>51</v>
      </c>
      <c r="V164" s="238"/>
      <c r="W164" s="239"/>
      <c r="X164" s="62" t="s">
        <v>58</v>
      </c>
      <c r="Y164" s="63">
        <v>10.24</v>
      </c>
      <c r="Z164" s="64">
        <v>12.5</v>
      </c>
      <c r="AA164" s="64">
        <v>5</v>
      </c>
      <c r="AB164" s="63">
        <v>173.46</v>
      </c>
      <c r="AC164" s="64"/>
      <c r="AD164" s="64">
        <v>0.1</v>
      </c>
      <c r="AE164" s="64">
        <v>3.5</v>
      </c>
      <c r="AF164" s="64">
        <v>0.25</v>
      </c>
      <c r="AG164" s="64">
        <v>4.12</v>
      </c>
      <c r="AH164" s="64">
        <v>110.36</v>
      </c>
      <c r="AI164" s="64">
        <v>181.97</v>
      </c>
      <c r="AJ164" s="64">
        <v>47.05</v>
      </c>
      <c r="AK164" s="64">
        <v>1.89</v>
      </c>
    </row>
    <row r="165" spans="1:37" ht="12.75" customHeight="1" x14ac:dyDescent="0.25">
      <c r="A165" s="65" t="s">
        <v>271</v>
      </c>
      <c r="B165" s="237" t="s">
        <v>54</v>
      </c>
      <c r="C165" s="238"/>
      <c r="D165" s="239"/>
      <c r="E165" s="62" t="s">
        <v>56</v>
      </c>
      <c r="F165" s="64">
        <v>2.79</v>
      </c>
      <c r="G165" s="64">
        <v>3.19</v>
      </c>
      <c r="H165" s="64">
        <v>19.71</v>
      </c>
      <c r="I165" s="64">
        <v>118.69</v>
      </c>
      <c r="J165" s="64"/>
      <c r="K165" s="64">
        <v>0.03</v>
      </c>
      <c r="L165" s="64">
        <v>1</v>
      </c>
      <c r="M165" s="64">
        <v>0.02</v>
      </c>
      <c r="N165" s="64">
        <v>0.1</v>
      </c>
      <c r="O165" s="64">
        <v>121.3</v>
      </c>
      <c r="P165" s="64">
        <v>91</v>
      </c>
      <c r="Q165" s="64">
        <v>14</v>
      </c>
      <c r="R165" s="64">
        <v>0.16</v>
      </c>
      <c r="T165" s="65" t="s">
        <v>271</v>
      </c>
      <c r="U165" s="237" t="s">
        <v>54</v>
      </c>
      <c r="V165" s="238"/>
      <c r="W165" s="239"/>
      <c r="X165" s="62" t="s">
        <v>56</v>
      </c>
      <c r="Y165" s="64">
        <v>2.79</v>
      </c>
      <c r="Z165" s="64">
        <v>3.19</v>
      </c>
      <c r="AA165" s="64">
        <v>19.71</v>
      </c>
      <c r="AB165" s="64">
        <v>118.69</v>
      </c>
      <c r="AC165" s="64"/>
      <c r="AD165" s="64">
        <v>0.03</v>
      </c>
      <c r="AE165" s="64">
        <v>1</v>
      </c>
      <c r="AF165" s="64">
        <v>0.02</v>
      </c>
      <c r="AG165" s="64">
        <v>0.1</v>
      </c>
      <c r="AH165" s="64">
        <v>121.3</v>
      </c>
      <c r="AI165" s="64">
        <v>91</v>
      </c>
      <c r="AJ165" s="64">
        <v>14</v>
      </c>
      <c r="AK165" s="64">
        <v>0.16</v>
      </c>
    </row>
    <row r="166" spans="1:37" ht="12.75" customHeight="1" x14ac:dyDescent="0.25">
      <c r="A166" s="65" t="s">
        <v>558</v>
      </c>
      <c r="B166" s="257" t="s">
        <v>44</v>
      </c>
      <c r="C166" s="258"/>
      <c r="D166" s="259"/>
      <c r="E166" s="79" t="s">
        <v>120</v>
      </c>
      <c r="F166" s="184">
        <v>3.95</v>
      </c>
      <c r="G166" s="74">
        <v>0.5</v>
      </c>
      <c r="H166" s="184">
        <v>24.15</v>
      </c>
      <c r="I166" s="74">
        <v>116.9</v>
      </c>
      <c r="J166" s="73"/>
      <c r="K166" s="74">
        <v>0.08</v>
      </c>
      <c r="L166" s="73"/>
      <c r="M166" s="73"/>
      <c r="N166" s="73">
        <v>0.77</v>
      </c>
      <c r="O166" s="74">
        <v>13</v>
      </c>
      <c r="P166" s="74">
        <v>41.5</v>
      </c>
      <c r="Q166" s="74">
        <v>17.5</v>
      </c>
      <c r="R166" s="74">
        <v>0.8</v>
      </c>
      <c r="T166" s="65" t="s">
        <v>558</v>
      </c>
      <c r="U166" s="257" t="s">
        <v>44</v>
      </c>
      <c r="V166" s="258"/>
      <c r="W166" s="259"/>
      <c r="X166" s="79" t="s">
        <v>120</v>
      </c>
      <c r="Y166" s="184">
        <v>3.95</v>
      </c>
      <c r="Z166" s="74">
        <v>0.5</v>
      </c>
      <c r="AA166" s="184">
        <v>24.15</v>
      </c>
      <c r="AB166" s="74">
        <v>116.9</v>
      </c>
      <c r="AC166" s="73"/>
      <c r="AD166" s="74">
        <v>0.08</v>
      </c>
      <c r="AE166" s="73"/>
      <c r="AF166" s="73"/>
      <c r="AG166" s="73">
        <v>0.77</v>
      </c>
      <c r="AH166" s="74">
        <v>13</v>
      </c>
      <c r="AI166" s="74">
        <v>41.5</v>
      </c>
      <c r="AJ166" s="74">
        <v>17.5</v>
      </c>
      <c r="AK166" s="74">
        <v>0.8</v>
      </c>
    </row>
    <row r="167" spans="1:37" ht="12.75" customHeight="1" x14ac:dyDescent="0.25">
      <c r="A167" s="65" t="s">
        <v>558</v>
      </c>
      <c r="B167" s="268" t="s">
        <v>53</v>
      </c>
      <c r="C167" s="268"/>
      <c r="D167" s="268"/>
      <c r="E167" s="79" t="s">
        <v>463</v>
      </c>
      <c r="F167" s="74">
        <v>1.4</v>
      </c>
      <c r="G167" s="74">
        <v>6.3</v>
      </c>
      <c r="H167" s="74">
        <v>6.02</v>
      </c>
      <c r="I167" s="74">
        <v>85.4</v>
      </c>
      <c r="J167" s="74"/>
      <c r="K167" s="74">
        <v>0.01</v>
      </c>
      <c r="L167" s="74">
        <v>4.9000000000000004</v>
      </c>
      <c r="M167" s="74"/>
      <c r="N167" s="74"/>
      <c r="O167" s="74">
        <v>28.7</v>
      </c>
      <c r="P167" s="74">
        <v>46.9</v>
      </c>
      <c r="Q167" s="74">
        <v>24.5</v>
      </c>
      <c r="R167" s="74">
        <v>4.9000000000000004</v>
      </c>
      <c r="T167" s="65" t="s">
        <v>558</v>
      </c>
      <c r="U167" s="268" t="s">
        <v>53</v>
      </c>
      <c r="V167" s="268"/>
      <c r="W167" s="268"/>
      <c r="X167" s="79" t="s">
        <v>463</v>
      </c>
      <c r="Y167" s="74">
        <v>1.4</v>
      </c>
      <c r="Z167" s="74">
        <v>6.3</v>
      </c>
      <c r="AA167" s="74">
        <v>6.02</v>
      </c>
      <c r="AB167" s="74">
        <v>85.4</v>
      </c>
      <c r="AC167" s="74"/>
      <c r="AD167" s="74">
        <v>0.01</v>
      </c>
      <c r="AE167" s="74">
        <v>4.9000000000000004</v>
      </c>
      <c r="AF167" s="74"/>
      <c r="AG167" s="74"/>
      <c r="AH167" s="74">
        <v>28.7</v>
      </c>
      <c r="AI167" s="74">
        <v>46.9</v>
      </c>
      <c r="AJ167" s="74">
        <v>24.5</v>
      </c>
      <c r="AK167" s="74">
        <v>4.9000000000000004</v>
      </c>
    </row>
    <row r="168" spans="1:37" ht="12.75" customHeight="1" x14ac:dyDescent="0.25">
      <c r="A168" s="177" t="s">
        <v>258</v>
      </c>
      <c r="B168" s="268" t="s">
        <v>57</v>
      </c>
      <c r="C168" s="268"/>
      <c r="D168" s="268"/>
      <c r="E168" s="79" t="s">
        <v>124</v>
      </c>
      <c r="F168" s="74">
        <v>4.3499999999999996</v>
      </c>
      <c r="G168" s="74">
        <v>0.82</v>
      </c>
      <c r="H168" s="74">
        <v>16.62</v>
      </c>
      <c r="I168" s="74">
        <v>91.24</v>
      </c>
      <c r="J168" s="74"/>
      <c r="K168" s="74">
        <v>0.02</v>
      </c>
      <c r="L168" s="74">
        <v>7.9</v>
      </c>
      <c r="M168" s="74">
        <v>0.03</v>
      </c>
      <c r="N168" s="74">
        <v>0.1</v>
      </c>
      <c r="O168" s="74">
        <v>44.85</v>
      </c>
      <c r="P168" s="74">
        <v>58</v>
      </c>
      <c r="Q168" s="74">
        <v>12.16</v>
      </c>
      <c r="R168" s="74">
        <v>1.56</v>
      </c>
      <c r="T168" s="177" t="s">
        <v>258</v>
      </c>
      <c r="U168" s="268" t="s">
        <v>57</v>
      </c>
      <c r="V168" s="268"/>
      <c r="W168" s="268"/>
      <c r="X168" s="79" t="s">
        <v>124</v>
      </c>
      <c r="Y168" s="74">
        <v>4.3499999999999996</v>
      </c>
      <c r="Z168" s="74">
        <v>0.82</v>
      </c>
      <c r="AA168" s="74">
        <v>16.62</v>
      </c>
      <c r="AB168" s="74">
        <v>91.24</v>
      </c>
      <c r="AC168" s="74"/>
      <c r="AD168" s="74">
        <v>0.02</v>
      </c>
      <c r="AE168" s="74">
        <v>7.9</v>
      </c>
      <c r="AF168" s="74">
        <v>0.03</v>
      </c>
      <c r="AG168" s="74">
        <v>0.1</v>
      </c>
      <c r="AH168" s="74">
        <v>44.85</v>
      </c>
      <c r="AI168" s="74">
        <v>58</v>
      </c>
      <c r="AJ168" s="74">
        <v>12.16</v>
      </c>
      <c r="AK168" s="74">
        <v>1.56</v>
      </c>
    </row>
    <row r="169" spans="1:37" ht="12.75" customHeight="1" x14ac:dyDescent="0.25">
      <c r="A169" s="177"/>
      <c r="B169" s="298" t="s">
        <v>35</v>
      </c>
      <c r="C169" s="299"/>
      <c r="D169" s="300"/>
      <c r="E169" s="79"/>
      <c r="F169" s="178">
        <f>SUM(F164:F168)</f>
        <v>22.729999999999997</v>
      </c>
      <c r="G169" s="178">
        <f>SUM(G164:G168)</f>
        <v>23.31</v>
      </c>
      <c r="H169" s="178">
        <f>SUM(H164:H168)</f>
        <v>71.5</v>
      </c>
      <c r="I169" s="178">
        <f>SUM(I164:I168)</f>
        <v>585.68999999999994</v>
      </c>
      <c r="J169" s="179">
        <v>0.2492</v>
      </c>
      <c r="K169" s="180">
        <f t="shared" ref="K169:R169" si="66">SUM(K164:K168)</f>
        <v>0.24000000000000002</v>
      </c>
      <c r="L169" s="180">
        <f t="shared" si="66"/>
        <v>17.3</v>
      </c>
      <c r="M169" s="180">
        <f t="shared" si="66"/>
        <v>0.30000000000000004</v>
      </c>
      <c r="N169" s="180">
        <f t="shared" si="66"/>
        <v>5.09</v>
      </c>
      <c r="O169" s="180">
        <f t="shared" si="66"/>
        <v>318.21000000000004</v>
      </c>
      <c r="P169" s="180">
        <f t="shared" si="66"/>
        <v>419.37</v>
      </c>
      <c r="Q169" s="180">
        <f t="shared" si="66"/>
        <v>115.21</v>
      </c>
      <c r="R169" s="180">
        <f t="shared" si="66"/>
        <v>9.31</v>
      </c>
      <c r="T169" s="177"/>
      <c r="U169" s="298" t="s">
        <v>35</v>
      </c>
      <c r="V169" s="299"/>
      <c r="W169" s="300"/>
      <c r="X169" s="79"/>
      <c r="Y169" s="178">
        <f>SUM(Y164:Y168)</f>
        <v>22.729999999999997</v>
      </c>
      <c r="Z169" s="178">
        <f>SUM(Z164:Z168)</f>
        <v>23.31</v>
      </c>
      <c r="AA169" s="178">
        <f>SUM(AA164:AA168)</f>
        <v>71.5</v>
      </c>
      <c r="AB169" s="178">
        <f>SUM(AB164:AB168)</f>
        <v>585.68999999999994</v>
      </c>
      <c r="AC169" s="179">
        <v>0.2492</v>
      </c>
      <c r="AD169" s="180">
        <f t="shared" ref="AD169:AK169" si="67">SUM(AD164:AD168)</f>
        <v>0.24000000000000002</v>
      </c>
      <c r="AE169" s="180">
        <f t="shared" si="67"/>
        <v>17.3</v>
      </c>
      <c r="AF169" s="180">
        <f t="shared" si="67"/>
        <v>0.30000000000000004</v>
      </c>
      <c r="AG169" s="180">
        <f t="shared" si="67"/>
        <v>5.09</v>
      </c>
      <c r="AH169" s="180">
        <f t="shared" si="67"/>
        <v>318.21000000000004</v>
      </c>
      <c r="AI169" s="180">
        <f t="shared" si="67"/>
        <v>419.37</v>
      </c>
      <c r="AJ169" s="180">
        <f t="shared" si="67"/>
        <v>115.21</v>
      </c>
      <c r="AK169" s="180">
        <f t="shared" si="67"/>
        <v>9.31</v>
      </c>
    </row>
    <row r="170" spans="1:37" ht="12.75" customHeight="1" x14ac:dyDescent="0.25">
      <c r="A170" s="181"/>
      <c r="B170" s="301"/>
      <c r="C170" s="301"/>
      <c r="D170" s="301"/>
      <c r="E170" s="182"/>
      <c r="F170" s="176"/>
      <c r="G170" s="176"/>
      <c r="H170" s="176"/>
      <c r="I170" s="302" t="s">
        <v>33</v>
      </c>
      <c r="J170" s="302"/>
      <c r="K170" s="176"/>
      <c r="L170" s="176"/>
      <c r="M170" s="176"/>
      <c r="N170" s="176"/>
      <c r="O170" s="176"/>
      <c r="P170" s="176"/>
      <c r="Q170" s="176"/>
      <c r="R170" s="176"/>
      <c r="T170" s="181"/>
      <c r="U170" s="301"/>
      <c r="V170" s="301"/>
      <c r="W170" s="301"/>
      <c r="X170" s="182"/>
      <c r="Y170" s="176"/>
      <c r="Z170" s="176"/>
      <c r="AA170" s="176"/>
      <c r="AB170" s="302" t="s">
        <v>33</v>
      </c>
      <c r="AC170" s="302"/>
      <c r="AD170" s="176"/>
      <c r="AE170" s="176"/>
      <c r="AF170" s="176"/>
      <c r="AG170" s="176"/>
      <c r="AH170" s="176"/>
      <c r="AI170" s="176"/>
      <c r="AJ170" s="176"/>
      <c r="AK170" s="176"/>
    </row>
    <row r="171" spans="1:37" ht="12.75" customHeight="1" x14ac:dyDescent="0.25">
      <c r="A171" s="65" t="s">
        <v>558</v>
      </c>
      <c r="B171" s="284" t="s">
        <v>105</v>
      </c>
      <c r="C171" s="285"/>
      <c r="D171" s="286"/>
      <c r="E171" s="79" t="s">
        <v>474</v>
      </c>
      <c r="F171" s="74">
        <v>2.52</v>
      </c>
      <c r="G171" s="73"/>
      <c r="H171" s="74">
        <v>1.17</v>
      </c>
      <c r="I171" s="74">
        <v>17.100000000000001</v>
      </c>
      <c r="J171" s="73"/>
      <c r="K171" s="73"/>
      <c r="L171" s="73"/>
      <c r="M171" s="73"/>
      <c r="N171" s="73"/>
      <c r="O171" s="74">
        <v>22.5</v>
      </c>
      <c r="P171" s="74">
        <v>18</v>
      </c>
      <c r="Q171" s="74"/>
      <c r="R171" s="73">
        <v>1.08</v>
      </c>
      <c r="T171" s="65" t="s">
        <v>558</v>
      </c>
      <c r="U171" s="284" t="s">
        <v>105</v>
      </c>
      <c r="V171" s="285"/>
      <c r="W171" s="286"/>
      <c r="X171" s="79" t="s">
        <v>485</v>
      </c>
      <c r="Y171" s="74">
        <v>1.9</v>
      </c>
      <c r="Z171" s="73"/>
      <c r="AA171" s="74">
        <v>0.88</v>
      </c>
      <c r="AB171" s="74">
        <v>12.92</v>
      </c>
      <c r="AC171" s="73"/>
      <c r="AD171" s="73"/>
      <c r="AE171" s="73"/>
      <c r="AF171" s="73"/>
      <c r="AG171" s="73"/>
      <c r="AH171" s="74">
        <v>17</v>
      </c>
      <c r="AI171" s="74">
        <v>13.6</v>
      </c>
      <c r="AJ171" s="74"/>
      <c r="AK171" s="73">
        <v>0.82</v>
      </c>
    </row>
    <row r="172" spans="1:37" ht="12.75" customHeight="1" x14ac:dyDescent="0.25">
      <c r="A172" s="177" t="s">
        <v>276</v>
      </c>
      <c r="B172" s="284" t="s">
        <v>104</v>
      </c>
      <c r="C172" s="285"/>
      <c r="D172" s="286"/>
      <c r="E172" s="79" t="s">
        <v>56</v>
      </c>
      <c r="F172" s="74">
        <v>1.54</v>
      </c>
      <c r="G172" s="73">
        <v>5.07</v>
      </c>
      <c r="H172" s="74">
        <v>8.0399999999999991</v>
      </c>
      <c r="I172" s="74">
        <v>83.33</v>
      </c>
      <c r="J172" s="73"/>
      <c r="K172" s="73">
        <v>0.05</v>
      </c>
      <c r="L172" s="73">
        <v>14.03</v>
      </c>
      <c r="M172" s="73">
        <v>0.03</v>
      </c>
      <c r="N172" s="74">
        <v>3.2</v>
      </c>
      <c r="O172" s="74">
        <v>37.840000000000003</v>
      </c>
      <c r="P172" s="73">
        <v>59.15</v>
      </c>
      <c r="Q172" s="73">
        <v>35.15</v>
      </c>
      <c r="R172" s="73">
        <v>1.29</v>
      </c>
      <c r="T172" s="177" t="s">
        <v>276</v>
      </c>
      <c r="U172" s="284" t="s">
        <v>104</v>
      </c>
      <c r="V172" s="285"/>
      <c r="W172" s="286"/>
      <c r="X172" s="79" t="s">
        <v>56</v>
      </c>
      <c r="Y172" s="74">
        <v>1.54</v>
      </c>
      <c r="Z172" s="73">
        <v>5.07</v>
      </c>
      <c r="AA172" s="74">
        <v>8.0399999999999991</v>
      </c>
      <c r="AB172" s="74">
        <v>83.33</v>
      </c>
      <c r="AC172" s="73"/>
      <c r="AD172" s="73">
        <v>0.05</v>
      </c>
      <c r="AE172" s="73">
        <v>14.03</v>
      </c>
      <c r="AF172" s="73">
        <v>0.03</v>
      </c>
      <c r="AG172" s="74">
        <v>3.2</v>
      </c>
      <c r="AH172" s="74">
        <v>37.840000000000003</v>
      </c>
      <c r="AI172" s="73">
        <v>59.15</v>
      </c>
      <c r="AJ172" s="73">
        <v>35.15</v>
      </c>
      <c r="AK172" s="73">
        <v>1.29</v>
      </c>
    </row>
    <row r="173" spans="1:37" ht="12.75" customHeight="1" x14ac:dyDescent="0.25">
      <c r="A173" s="65" t="s">
        <v>372</v>
      </c>
      <c r="B173" s="237" t="s">
        <v>90</v>
      </c>
      <c r="C173" s="238"/>
      <c r="D173" s="239"/>
      <c r="E173" s="62" t="s">
        <v>58</v>
      </c>
      <c r="F173" s="64">
        <v>3.14</v>
      </c>
      <c r="G173" s="63">
        <v>7.03</v>
      </c>
      <c r="H173" s="64">
        <v>27.21</v>
      </c>
      <c r="I173" s="64">
        <v>182.46</v>
      </c>
      <c r="J173" s="63"/>
      <c r="K173" s="64">
        <v>0.17</v>
      </c>
      <c r="L173" s="64">
        <v>29.7</v>
      </c>
      <c r="M173" s="64">
        <v>0.02</v>
      </c>
      <c r="N173" s="63">
        <v>4.67</v>
      </c>
      <c r="O173" s="64">
        <v>15.01</v>
      </c>
      <c r="P173" s="63">
        <v>87.48</v>
      </c>
      <c r="Q173" s="64">
        <v>34.36</v>
      </c>
      <c r="R173" s="64">
        <v>1.35</v>
      </c>
      <c r="T173" s="65" t="s">
        <v>372</v>
      </c>
      <c r="U173" s="237" t="s">
        <v>90</v>
      </c>
      <c r="V173" s="238"/>
      <c r="W173" s="239"/>
      <c r="X173" s="62" t="s">
        <v>462</v>
      </c>
      <c r="Y173" s="64">
        <v>3.56</v>
      </c>
      <c r="Z173" s="63">
        <v>7.97</v>
      </c>
      <c r="AA173" s="64">
        <v>30.84</v>
      </c>
      <c r="AB173" s="64">
        <v>206.79</v>
      </c>
      <c r="AC173" s="63"/>
      <c r="AD173" s="64">
        <v>0.19</v>
      </c>
      <c r="AE173" s="64">
        <v>33.659999999999997</v>
      </c>
      <c r="AF173" s="64">
        <v>0.02</v>
      </c>
      <c r="AG173" s="63">
        <v>5.29</v>
      </c>
      <c r="AH173" s="64">
        <v>17.010000000000002</v>
      </c>
      <c r="AI173" s="63">
        <v>99.14</v>
      </c>
      <c r="AJ173" s="64">
        <v>38.94</v>
      </c>
      <c r="AK173" s="64">
        <v>1.53</v>
      </c>
    </row>
    <row r="174" spans="1:37" ht="12.75" customHeight="1" x14ac:dyDescent="0.25">
      <c r="A174" s="83" t="s">
        <v>407</v>
      </c>
      <c r="B174" s="280" t="s">
        <v>410</v>
      </c>
      <c r="C174" s="281"/>
      <c r="D174" s="282"/>
      <c r="E174" s="62" t="s">
        <v>408</v>
      </c>
      <c r="F174" s="63">
        <v>13.05</v>
      </c>
      <c r="G174" s="63">
        <v>14.58</v>
      </c>
      <c r="H174" s="64">
        <v>17.079999999999998</v>
      </c>
      <c r="I174" s="64">
        <v>251.67</v>
      </c>
      <c r="J174" s="63"/>
      <c r="K174" s="64">
        <v>0.83</v>
      </c>
      <c r="L174" s="64">
        <v>1.2</v>
      </c>
      <c r="M174" s="64">
        <v>0.06</v>
      </c>
      <c r="N174" s="64">
        <v>2.78</v>
      </c>
      <c r="O174" s="64">
        <v>46.58</v>
      </c>
      <c r="P174" s="63">
        <v>147.28</v>
      </c>
      <c r="Q174" s="63">
        <v>30.55</v>
      </c>
      <c r="R174" s="63">
        <v>1.45</v>
      </c>
      <c r="T174" s="83" t="s">
        <v>407</v>
      </c>
      <c r="U174" s="280" t="s">
        <v>410</v>
      </c>
      <c r="V174" s="281"/>
      <c r="W174" s="282"/>
      <c r="X174" s="62" t="s">
        <v>486</v>
      </c>
      <c r="Y174" s="63">
        <v>11.81</v>
      </c>
      <c r="Z174" s="63">
        <v>13.19</v>
      </c>
      <c r="AA174" s="64">
        <v>15.46</v>
      </c>
      <c r="AB174" s="64">
        <v>227.76</v>
      </c>
      <c r="AC174" s="63"/>
      <c r="AD174" s="64">
        <v>0.75</v>
      </c>
      <c r="AE174" s="64">
        <v>1.0900000000000001</v>
      </c>
      <c r="AF174" s="64">
        <v>0.05</v>
      </c>
      <c r="AG174" s="64">
        <v>2.52</v>
      </c>
      <c r="AH174" s="64">
        <v>42.15</v>
      </c>
      <c r="AI174" s="63">
        <v>133.29</v>
      </c>
      <c r="AJ174" s="63">
        <v>27.65</v>
      </c>
      <c r="AK174" s="63">
        <v>1.31</v>
      </c>
    </row>
    <row r="175" spans="1:37" ht="12.75" customHeight="1" x14ac:dyDescent="0.25">
      <c r="A175" s="65" t="s">
        <v>277</v>
      </c>
      <c r="B175" s="156" t="s">
        <v>42</v>
      </c>
      <c r="C175" s="157"/>
      <c r="D175" s="158"/>
      <c r="E175" s="62">
        <v>200</v>
      </c>
      <c r="F175" s="63">
        <v>0.56000000000000005</v>
      </c>
      <c r="G175" s="63"/>
      <c r="H175" s="63">
        <v>27.89</v>
      </c>
      <c r="I175" s="63">
        <v>113.79</v>
      </c>
      <c r="J175" s="63"/>
      <c r="K175" s="63">
        <v>3.0000000000000001E-3</v>
      </c>
      <c r="L175" s="64">
        <v>3.9</v>
      </c>
      <c r="M175" s="64"/>
      <c r="N175" s="64">
        <v>0.09</v>
      </c>
      <c r="O175" s="64">
        <v>5.0999999999999996</v>
      </c>
      <c r="P175" s="64">
        <v>3.3</v>
      </c>
      <c r="Q175" s="64">
        <v>2.7</v>
      </c>
      <c r="R175" s="63">
        <v>0.76</v>
      </c>
      <c r="T175" s="65" t="s">
        <v>277</v>
      </c>
      <c r="U175" s="156" t="s">
        <v>42</v>
      </c>
      <c r="V175" s="157"/>
      <c r="W175" s="158"/>
      <c r="X175" s="62">
        <v>200</v>
      </c>
      <c r="Y175" s="63">
        <v>0.56000000000000005</v>
      </c>
      <c r="Z175" s="63"/>
      <c r="AA175" s="63">
        <v>27.89</v>
      </c>
      <c r="AB175" s="63">
        <v>113.79</v>
      </c>
      <c r="AC175" s="63"/>
      <c r="AD175" s="63">
        <v>3.0000000000000001E-3</v>
      </c>
      <c r="AE175" s="64">
        <v>3.9</v>
      </c>
      <c r="AF175" s="64"/>
      <c r="AG175" s="64">
        <v>0.09</v>
      </c>
      <c r="AH175" s="64">
        <v>5.0999999999999996</v>
      </c>
      <c r="AI175" s="64">
        <v>3.3</v>
      </c>
      <c r="AJ175" s="64">
        <v>2.7</v>
      </c>
      <c r="AK175" s="63">
        <v>0.76</v>
      </c>
    </row>
    <row r="176" spans="1:37" ht="12.75" customHeight="1" x14ac:dyDescent="0.25">
      <c r="A176" s="65" t="s">
        <v>558</v>
      </c>
      <c r="B176" s="237" t="s">
        <v>44</v>
      </c>
      <c r="C176" s="238"/>
      <c r="D176" s="239"/>
      <c r="E176" s="62" t="s">
        <v>477</v>
      </c>
      <c r="F176" s="82">
        <v>3.98</v>
      </c>
      <c r="G176" s="64">
        <v>0.51</v>
      </c>
      <c r="H176" s="82">
        <v>24.39</v>
      </c>
      <c r="I176" s="64">
        <v>118.7</v>
      </c>
      <c r="J176" s="63"/>
      <c r="K176" s="64">
        <v>0.08</v>
      </c>
      <c r="L176" s="63"/>
      <c r="M176" s="63"/>
      <c r="N176" s="63">
        <v>0.78</v>
      </c>
      <c r="O176" s="64">
        <v>13.13</v>
      </c>
      <c r="P176" s="64">
        <v>41.92</v>
      </c>
      <c r="Q176" s="64">
        <v>17.68</v>
      </c>
      <c r="R176" s="64">
        <v>0.81</v>
      </c>
      <c r="T176" s="65" t="s">
        <v>558</v>
      </c>
      <c r="U176" s="237" t="s">
        <v>44</v>
      </c>
      <c r="V176" s="238"/>
      <c r="W176" s="239"/>
      <c r="X176" s="62" t="s">
        <v>477</v>
      </c>
      <c r="Y176" s="82">
        <v>3.98</v>
      </c>
      <c r="Z176" s="64">
        <v>0.51</v>
      </c>
      <c r="AA176" s="82">
        <v>24.39</v>
      </c>
      <c r="AB176" s="64">
        <v>118.7</v>
      </c>
      <c r="AC176" s="63"/>
      <c r="AD176" s="64">
        <v>0.08</v>
      </c>
      <c r="AE176" s="63"/>
      <c r="AF176" s="63"/>
      <c r="AG176" s="63">
        <v>0.78</v>
      </c>
      <c r="AH176" s="64">
        <v>13.13</v>
      </c>
      <c r="AI176" s="64">
        <v>41.92</v>
      </c>
      <c r="AJ176" s="64">
        <v>17.68</v>
      </c>
      <c r="AK176" s="64">
        <v>0.81</v>
      </c>
    </row>
    <row r="177" spans="1:37" ht="12.75" customHeight="1" x14ac:dyDescent="0.25">
      <c r="A177" s="65" t="s">
        <v>558</v>
      </c>
      <c r="B177" s="237" t="s">
        <v>45</v>
      </c>
      <c r="C177" s="238"/>
      <c r="D177" s="239"/>
      <c r="E177" s="62" t="s">
        <v>120</v>
      </c>
      <c r="F177" s="64">
        <v>3.25</v>
      </c>
      <c r="G177" s="64">
        <v>0.5</v>
      </c>
      <c r="H177" s="82">
        <v>20.05</v>
      </c>
      <c r="I177" s="64">
        <v>95</v>
      </c>
      <c r="J177" s="64"/>
      <c r="K177" s="64">
        <v>0.03</v>
      </c>
      <c r="L177" s="64"/>
      <c r="M177" s="64"/>
      <c r="N177" s="64">
        <v>0.32</v>
      </c>
      <c r="O177" s="64">
        <v>10.5</v>
      </c>
      <c r="P177" s="64">
        <v>43.5</v>
      </c>
      <c r="Q177" s="64">
        <v>9.5</v>
      </c>
      <c r="R177" s="64">
        <v>1</v>
      </c>
      <c r="T177" s="65" t="s">
        <v>558</v>
      </c>
      <c r="U177" s="237" t="s">
        <v>45</v>
      </c>
      <c r="V177" s="238"/>
      <c r="W177" s="239"/>
      <c r="X177" s="62" t="s">
        <v>120</v>
      </c>
      <c r="Y177" s="64">
        <v>3.25</v>
      </c>
      <c r="Z177" s="64">
        <v>0.5</v>
      </c>
      <c r="AA177" s="82">
        <v>20.05</v>
      </c>
      <c r="AB177" s="64">
        <v>95</v>
      </c>
      <c r="AC177" s="64"/>
      <c r="AD177" s="64">
        <v>0.03</v>
      </c>
      <c r="AE177" s="64"/>
      <c r="AF177" s="64"/>
      <c r="AG177" s="64">
        <v>0.32</v>
      </c>
      <c r="AH177" s="64">
        <v>10.5</v>
      </c>
      <c r="AI177" s="64">
        <v>43.5</v>
      </c>
      <c r="AJ177" s="64">
        <v>9.5</v>
      </c>
      <c r="AK177" s="64">
        <v>1</v>
      </c>
    </row>
    <row r="178" spans="1:37" ht="12.75" customHeight="1" x14ac:dyDescent="0.25">
      <c r="A178" s="88"/>
      <c r="B178" s="240" t="s">
        <v>34</v>
      </c>
      <c r="C178" s="241"/>
      <c r="D178" s="242"/>
      <c r="E178" s="88"/>
      <c r="F178" s="89">
        <f>SUM(F171:F177)</f>
        <v>28.04</v>
      </c>
      <c r="G178" s="89">
        <f>SUM(G171:G177)</f>
        <v>27.69</v>
      </c>
      <c r="H178" s="90">
        <f>SUM(H171:H177)</f>
        <v>125.83</v>
      </c>
      <c r="I178" s="90">
        <f>SUM(I171:I177)</f>
        <v>862.05</v>
      </c>
      <c r="J178" s="68">
        <v>0.36680000000000001</v>
      </c>
      <c r="K178" s="91">
        <f t="shared" ref="K178:R178" si="68">SUM(K171:K177)</f>
        <v>1.163</v>
      </c>
      <c r="L178" s="92">
        <f t="shared" si="68"/>
        <v>48.83</v>
      </c>
      <c r="M178" s="92">
        <f t="shared" si="68"/>
        <v>0.11</v>
      </c>
      <c r="N178" s="92">
        <f t="shared" si="68"/>
        <v>11.84</v>
      </c>
      <c r="O178" s="91">
        <f t="shared" si="68"/>
        <v>150.66</v>
      </c>
      <c r="P178" s="91">
        <f t="shared" si="68"/>
        <v>400.63</v>
      </c>
      <c r="Q178" s="91">
        <f t="shared" si="68"/>
        <v>129.94</v>
      </c>
      <c r="R178" s="91">
        <f t="shared" si="68"/>
        <v>7.74</v>
      </c>
      <c r="T178" s="88"/>
      <c r="U178" s="240" t="s">
        <v>34</v>
      </c>
      <c r="V178" s="241"/>
      <c r="W178" s="242"/>
      <c r="X178" s="88"/>
      <c r="Y178" s="89">
        <f>SUM(Y171:Y177)</f>
        <v>26.6</v>
      </c>
      <c r="Z178" s="89">
        <f>SUM(Z171:Z177)</f>
        <v>27.24</v>
      </c>
      <c r="AA178" s="90">
        <f>SUM(AA171:AA177)</f>
        <v>127.55</v>
      </c>
      <c r="AB178" s="90">
        <f>SUM(AB171:AB177)</f>
        <v>858.29</v>
      </c>
      <c r="AC178" s="68">
        <v>0.36520000000000002</v>
      </c>
      <c r="AD178" s="91">
        <f t="shared" ref="AD178:AK178" si="69">SUM(AD171:AD177)</f>
        <v>1.103</v>
      </c>
      <c r="AE178" s="92">
        <f t="shared" si="69"/>
        <v>52.68</v>
      </c>
      <c r="AF178" s="92">
        <f t="shared" si="69"/>
        <v>0.1</v>
      </c>
      <c r="AG178" s="92">
        <f t="shared" si="69"/>
        <v>12.2</v>
      </c>
      <c r="AH178" s="91">
        <f t="shared" si="69"/>
        <v>142.72999999999999</v>
      </c>
      <c r="AI178" s="91">
        <f t="shared" si="69"/>
        <v>393.9</v>
      </c>
      <c r="AJ178" s="91">
        <f t="shared" si="69"/>
        <v>131.62</v>
      </c>
      <c r="AK178" s="91">
        <f t="shared" si="69"/>
        <v>7.52</v>
      </c>
    </row>
    <row r="179" spans="1:37" ht="12.75" customHeight="1" thickBot="1" x14ac:dyDescent="0.3">
      <c r="A179" s="93"/>
      <c r="B179" s="263" t="s">
        <v>36</v>
      </c>
      <c r="C179" s="264"/>
      <c r="D179" s="265"/>
      <c r="E179" s="94"/>
      <c r="F179" s="95">
        <f>F169+F178</f>
        <v>50.769999999999996</v>
      </c>
      <c r="G179" s="95">
        <f t="shared" ref="G179:I179" si="70">G169+G178</f>
        <v>51</v>
      </c>
      <c r="H179" s="95">
        <f t="shared" si="70"/>
        <v>197.32999999999998</v>
      </c>
      <c r="I179" s="95">
        <f t="shared" si="70"/>
        <v>1447.7399999999998</v>
      </c>
      <c r="J179" s="69">
        <v>0.61599999999999999</v>
      </c>
      <c r="K179" s="110">
        <f>K169+K178</f>
        <v>1.403</v>
      </c>
      <c r="L179" s="110">
        <f t="shared" ref="L179:R179" si="71">L169+L178</f>
        <v>66.13</v>
      </c>
      <c r="M179" s="110">
        <f t="shared" si="71"/>
        <v>0.41000000000000003</v>
      </c>
      <c r="N179" s="110">
        <f t="shared" si="71"/>
        <v>16.93</v>
      </c>
      <c r="O179" s="110">
        <f t="shared" si="71"/>
        <v>468.87</v>
      </c>
      <c r="P179" s="95">
        <f t="shared" si="71"/>
        <v>820</v>
      </c>
      <c r="Q179" s="110">
        <f t="shared" si="71"/>
        <v>245.14999999999998</v>
      </c>
      <c r="R179" s="110">
        <f t="shared" si="71"/>
        <v>17.05</v>
      </c>
      <c r="T179" s="93"/>
      <c r="U179" s="263" t="s">
        <v>36</v>
      </c>
      <c r="V179" s="264"/>
      <c r="W179" s="265"/>
      <c r="X179" s="94"/>
      <c r="Y179" s="95">
        <f>Y169+Y178</f>
        <v>49.33</v>
      </c>
      <c r="Z179" s="95">
        <f t="shared" ref="Z179:AB179" si="72">Z169+Z178</f>
        <v>50.55</v>
      </c>
      <c r="AA179" s="95">
        <f t="shared" si="72"/>
        <v>199.05</v>
      </c>
      <c r="AB179" s="95">
        <f t="shared" si="72"/>
        <v>1443.98</v>
      </c>
      <c r="AC179" s="69">
        <v>0.61439999999999995</v>
      </c>
      <c r="AD179" s="110">
        <f>AD169+AD178</f>
        <v>1.343</v>
      </c>
      <c r="AE179" s="110">
        <f t="shared" ref="AE179:AK179" si="73">AE169+AE178</f>
        <v>69.98</v>
      </c>
      <c r="AF179" s="110">
        <f t="shared" si="73"/>
        <v>0.4</v>
      </c>
      <c r="AG179" s="110">
        <f t="shared" si="73"/>
        <v>17.29</v>
      </c>
      <c r="AH179" s="110">
        <f t="shared" si="73"/>
        <v>460.94000000000005</v>
      </c>
      <c r="AI179" s="95">
        <f t="shared" si="73"/>
        <v>813.27</v>
      </c>
      <c r="AJ179" s="110">
        <f t="shared" si="73"/>
        <v>246.82999999999998</v>
      </c>
      <c r="AK179" s="110">
        <f t="shared" si="73"/>
        <v>16.829999999999998</v>
      </c>
    </row>
    <row r="180" spans="1:37" ht="12.75" customHeight="1" x14ac:dyDescent="0.25">
      <c r="A180" s="325" t="s">
        <v>348</v>
      </c>
      <c r="B180" s="325"/>
      <c r="C180" s="325"/>
      <c r="D180" s="325"/>
      <c r="E180" s="131"/>
      <c r="F180" s="132"/>
      <c r="G180" s="132"/>
      <c r="H180" s="132"/>
      <c r="I180" s="132"/>
      <c r="J180" s="133"/>
      <c r="K180" s="113"/>
      <c r="L180" s="113"/>
      <c r="M180" s="113"/>
      <c r="N180" s="113"/>
      <c r="O180" s="113"/>
      <c r="P180" s="132"/>
      <c r="Q180" s="113"/>
      <c r="R180" s="113"/>
      <c r="T180" s="325" t="s">
        <v>348</v>
      </c>
      <c r="U180" s="325"/>
      <c r="V180" s="325"/>
      <c r="W180" s="325"/>
      <c r="X180" s="131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</row>
    <row r="181" spans="1:37" ht="12.75" customHeight="1" x14ac:dyDescent="0.25">
      <c r="A181" s="65" t="s">
        <v>349</v>
      </c>
      <c r="B181" s="260" t="s">
        <v>350</v>
      </c>
      <c r="C181" s="261"/>
      <c r="D181" s="262"/>
      <c r="E181" s="63">
        <v>200</v>
      </c>
      <c r="F181" s="64">
        <v>5.8</v>
      </c>
      <c r="G181" s="64">
        <v>5</v>
      </c>
      <c r="H181" s="64">
        <v>9.6</v>
      </c>
      <c r="I181" s="64">
        <v>107</v>
      </c>
      <c r="J181" s="70"/>
      <c r="K181" s="64">
        <v>0.08</v>
      </c>
      <c r="L181" s="64">
        <v>2.6</v>
      </c>
      <c r="M181" s="64">
        <v>0.04</v>
      </c>
      <c r="N181" s="64">
        <v>0.2</v>
      </c>
      <c r="O181" s="64">
        <v>240</v>
      </c>
      <c r="P181" s="134">
        <v>180</v>
      </c>
      <c r="Q181" s="64">
        <v>28</v>
      </c>
      <c r="R181" s="64">
        <v>0.2</v>
      </c>
      <c r="T181" s="65" t="s">
        <v>349</v>
      </c>
      <c r="U181" s="260" t="s">
        <v>350</v>
      </c>
      <c r="V181" s="261"/>
      <c r="W181" s="262"/>
      <c r="X181" s="63">
        <v>200</v>
      </c>
      <c r="Y181" s="64">
        <v>5.8</v>
      </c>
      <c r="Z181" s="64">
        <v>5</v>
      </c>
      <c r="AA181" s="64">
        <v>9.6</v>
      </c>
      <c r="AB181" s="64">
        <v>107</v>
      </c>
      <c r="AC181" s="70"/>
      <c r="AD181" s="64">
        <v>0.08</v>
      </c>
      <c r="AE181" s="64">
        <v>2.6</v>
      </c>
      <c r="AF181" s="64">
        <v>0.04</v>
      </c>
      <c r="AG181" s="64">
        <v>0.2</v>
      </c>
      <c r="AH181" s="64">
        <v>240</v>
      </c>
      <c r="AI181" s="134">
        <v>180</v>
      </c>
      <c r="AJ181" s="64">
        <v>28</v>
      </c>
      <c r="AK181" s="64">
        <v>0.2</v>
      </c>
    </row>
    <row r="182" spans="1:37" ht="12.75" customHeight="1" thickBot="1" x14ac:dyDescent="0.3">
      <c r="A182" s="63"/>
      <c r="B182" s="263" t="s">
        <v>36</v>
      </c>
      <c r="C182" s="264"/>
      <c r="D182" s="265"/>
      <c r="E182" s="63"/>
      <c r="F182" s="84">
        <v>5.8</v>
      </c>
      <c r="G182" s="84">
        <v>5</v>
      </c>
      <c r="H182" s="84">
        <v>9.6</v>
      </c>
      <c r="I182" s="84">
        <v>107</v>
      </c>
      <c r="J182" s="70"/>
      <c r="K182" s="85">
        <f t="shared" ref="K182:R182" si="74">SUM(K181)</f>
        <v>0.08</v>
      </c>
      <c r="L182" s="85">
        <f t="shared" si="74"/>
        <v>2.6</v>
      </c>
      <c r="M182" s="85">
        <f t="shared" si="74"/>
        <v>0.04</v>
      </c>
      <c r="N182" s="85">
        <f t="shared" si="74"/>
        <v>0.2</v>
      </c>
      <c r="O182" s="85">
        <f t="shared" si="74"/>
        <v>240</v>
      </c>
      <c r="P182" s="85">
        <f t="shared" si="74"/>
        <v>180</v>
      </c>
      <c r="Q182" s="85">
        <f t="shared" si="74"/>
        <v>28</v>
      </c>
      <c r="R182" s="85">
        <f t="shared" si="74"/>
        <v>0.2</v>
      </c>
      <c r="T182" s="63"/>
      <c r="U182" s="263" t="s">
        <v>36</v>
      </c>
      <c r="V182" s="264"/>
      <c r="W182" s="265"/>
      <c r="X182" s="63"/>
      <c r="Y182" s="84">
        <v>5.8</v>
      </c>
      <c r="Z182" s="84">
        <v>5</v>
      </c>
      <c r="AA182" s="84">
        <v>9.6</v>
      </c>
      <c r="AB182" s="84">
        <v>107</v>
      </c>
      <c r="AC182" s="70"/>
      <c r="AD182" s="85">
        <f t="shared" ref="AD182:AK182" si="75">SUM(AD181)</f>
        <v>0.08</v>
      </c>
      <c r="AE182" s="85">
        <f t="shared" si="75"/>
        <v>2.6</v>
      </c>
      <c r="AF182" s="85">
        <f t="shared" si="75"/>
        <v>0.04</v>
      </c>
      <c r="AG182" s="85">
        <f t="shared" si="75"/>
        <v>0.2</v>
      </c>
      <c r="AH182" s="85">
        <f t="shared" si="75"/>
        <v>240</v>
      </c>
      <c r="AI182" s="85">
        <f t="shared" si="75"/>
        <v>180</v>
      </c>
      <c r="AJ182" s="85">
        <f t="shared" si="75"/>
        <v>28</v>
      </c>
      <c r="AK182" s="85">
        <f t="shared" si="75"/>
        <v>0.2</v>
      </c>
    </row>
    <row r="183" spans="1:37" ht="12.75" customHeight="1" x14ac:dyDescent="0.25">
      <c r="A183" s="75"/>
      <c r="B183" s="235" t="s">
        <v>82</v>
      </c>
      <c r="C183" s="235"/>
      <c r="D183" s="75"/>
      <c r="E183" s="136"/>
      <c r="F183" s="131"/>
      <c r="G183" s="131"/>
      <c r="H183" s="137"/>
      <c r="I183" s="131"/>
      <c r="J183" s="137"/>
      <c r="K183" s="137"/>
      <c r="L183" s="137"/>
      <c r="M183" s="137"/>
      <c r="N183" s="137"/>
      <c r="O183" s="137"/>
      <c r="P183" s="137"/>
      <c r="Q183" s="137"/>
      <c r="R183" s="137"/>
      <c r="T183" s="75"/>
      <c r="U183" s="235" t="s">
        <v>82</v>
      </c>
      <c r="V183" s="235"/>
      <c r="W183" s="75"/>
      <c r="X183" s="136"/>
      <c r="Y183" s="131"/>
      <c r="Z183" s="131"/>
      <c r="AA183" s="137"/>
      <c r="AB183" s="131"/>
      <c r="AC183" s="137"/>
      <c r="AD183" s="137"/>
      <c r="AE183" s="137"/>
      <c r="AF183" s="137"/>
      <c r="AG183" s="137"/>
      <c r="AH183" s="137"/>
      <c r="AI183" s="137"/>
      <c r="AJ183" s="137"/>
      <c r="AK183" s="137"/>
    </row>
    <row r="184" spans="1:37" ht="15.75" customHeight="1" x14ac:dyDescent="0.25">
      <c r="A184" s="246" t="s">
        <v>80</v>
      </c>
      <c r="B184" s="246"/>
      <c r="C184" s="75"/>
      <c r="D184" s="75"/>
      <c r="E184" s="75"/>
      <c r="F184" s="75"/>
      <c r="G184" s="75"/>
      <c r="H184" s="75"/>
      <c r="I184" s="247" t="s">
        <v>32</v>
      </c>
      <c r="J184" s="247"/>
      <c r="K184" s="75"/>
      <c r="L184" s="75"/>
      <c r="M184" s="75"/>
      <c r="N184" s="75"/>
      <c r="O184" s="75"/>
      <c r="P184" s="75"/>
      <c r="Q184" s="75"/>
      <c r="R184" s="75"/>
      <c r="T184" s="246" t="s">
        <v>80</v>
      </c>
      <c r="U184" s="246"/>
      <c r="V184" s="75"/>
      <c r="W184" s="75"/>
      <c r="X184" s="75"/>
      <c r="Y184" s="75"/>
      <c r="Z184" s="75"/>
      <c r="AA184" s="75"/>
      <c r="AB184" s="247" t="s">
        <v>32</v>
      </c>
      <c r="AC184" s="247"/>
      <c r="AD184" s="75"/>
      <c r="AE184" s="75"/>
      <c r="AF184" s="75"/>
      <c r="AG184" s="75"/>
      <c r="AH184" s="75"/>
      <c r="AI184" s="75"/>
      <c r="AJ184" s="75"/>
      <c r="AK184" s="75"/>
    </row>
    <row r="185" spans="1:37" ht="14.25" customHeight="1" x14ac:dyDescent="0.25">
      <c r="A185" s="248" t="s">
        <v>14</v>
      </c>
      <c r="B185" s="248" t="s">
        <v>15</v>
      </c>
      <c r="C185" s="248"/>
      <c r="D185" s="248"/>
      <c r="E185" s="249" t="s">
        <v>16</v>
      </c>
      <c r="F185" s="251" t="s">
        <v>17</v>
      </c>
      <c r="G185" s="251"/>
      <c r="H185" s="251"/>
      <c r="I185" s="252" t="s">
        <v>21</v>
      </c>
      <c r="J185" s="329" t="s">
        <v>302</v>
      </c>
      <c r="K185" s="252" t="s">
        <v>22</v>
      </c>
      <c r="L185" s="252"/>
      <c r="M185" s="252"/>
      <c r="N185" s="252"/>
      <c r="O185" s="252" t="s">
        <v>23</v>
      </c>
      <c r="P185" s="252"/>
      <c r="Q185" s="252"/>
      <c r="R185" s="252"/>
      <c r="T185" s="248" t="s">
        <v>14</v>
      </c>
      <c r="U185" s="248" t="s">
        <v>15</v>
      </c>
      <c r="V185" s="248"/>
      <c r="W185" s="248"/>
      <c r="X185" s="249" t="s">
        <v>16</v>
      </c>
      <c r="Y185" s="251" t="s">
        <v>17</v>
      </c>
      <c r="Z185" s="251"/>
      <c r="AA185" s="251"/>
      <c r="AB185" s="252" t="s">
        <v>21</v>
      </c>
      <c r="AC185" s="329" t="s">
        <v>302</v>
      </c>
      <c r="AD185" s="252" t="s">
        <v>22</v>
      </c>
      <c r="AE185" s="252"/>
      <c r="AF185" s="252"/>
      <c r="AG185" s="252"/>
      <c r="AH185" s="252" t="s">
        <v>23</v>
      </c>
      <c r="AI185" s="252"/>
      <c r="AJ185" s="252"/>
      <c r="AK185" s="252"/>
    </row>
    <row r="186" spans="1:37" ht="14.25" customHeight="1" x14ac:dyDescent="0.25">
      <c r="A186" s="248"/>
      <c r="B186" s="248"/>
      <c r="C186" s="248"/>
      <c r="D186" s="248"/>
      <c r="E186" s="250"/>
      <c r="F186" s="66" t="s">
        <v>18</v>
      </c>
      <c r="G186" s="66" t="s">
        <v>19</v>
      </c>
      <c r="H186" s="66" t="s">
        <v>20</v>
      </c>
      <c r="I186" s="252"/>
      <c r="J186" s="330"/>
      <c r="K186" s="67" t="s">
        <v>24</v>
      </c>
      <c r="L186" s="67" t="s">
        <v>25</v>
      </c>
      <c r="M186" s="67" t="s">
        <v>26</v>
      </c>
      <c r="N186" s="67" t="s">
        <v>27</v>
      </c>
      <c r="O186" s="67" t="s">
        <v>28</v>
      </c>
      <c r="P186" s="67" t="s">
        <v>29</v>
      </c>
      <c r="Q186" s="67" t="s">
        <v>30</v>
      </c>
      <c r="R186" s="67" t="s">
        <v>31</v>
      </c>
      <c r="T186" s="248"/>
      <c r="U186" s="248"/>
      <c r="V186" s="248"/>
      <c r="W186" s="248"/>
      <c r="X186" s="250"/>
      <c r="Y186" s="66" t="s">
        <v>18</v>
      </c>
      <c r="Z186" s="66" t="s">
        <v>19</v>
      </c>
      <c r="AA186" s="66" t="s">
        <v>20</v>
      </c>
      <c r="AB186" s="252"/>
      <c r="AC186" s="330"/>
      <c r="AD186" s="67" t="s">
        <v>24</v>
      </c>
      <c r="AE186" s="67" t="s">
        <v>25</v>
      </c>
      <c r="AF186" s="67" t="s">
        <v>26</v>
      </c>
      <c r="AG186" s="67" t="s">
        <v>27</v>
      </c>
      <c r="AH186" s="67" t="s">
        <v>28</v>
      </c>
      <c r="AI186" s="67" t="s">
        <v>29</v>
      </c>
      <c r="AJ186" s="67" t="s">
        <v>30</v>
      </c>
      <c r="AK186" s="67" t="s">
        <v>31</v>
      </c>
    </row>
    <row r="187" spans="1:37" ht="12.75" customHeight="1" x14ac:dyDescent="0.25">
      <c r="A187" s="65" t="s">
        <v>434</v>
      </c>
      <c r="B187" s="267" t="s">
        <v>69</v>
      </c>
      <c r="C187" s="267"/>
      <c r="D187" s="267"/>
      <c r="E187" s="62" t="s">
        <v>58</v>
      </c>
      <c r="F187" s="63">
        <v>4.3499999999999996</v>
      </c>
      <c r="G187" s="64">
        <v>12</v>
      </c>
      <c r="H187" s="64">
        <v>33.21</v>
      </c>
      <c r="I187" s="63">
        <v>258.24</v>
      </c>
      <c r="J187" s="64"/>
      <c r="K187" s="64">
        <v>0.06</v>
      </c>
      <c r="L187" s="64">
        <v>32.4</v>
      </c>
      <c r="M187" s="64"/>
      <c r="N187" s="64">
        <v>1.65</v>
      </c>
      <c r="O187" s="64">
        <v>113.7</v>
      </c>
      <c r="P187" s="64">
        <v>89.25</v>
      </c>
      <c r="Q187" s="64">
        <v>42.9</v>
      </c>
      <c r="R187" s="64">
        <v>3.45</v>
      </c>
      <c r="T187" s="65" t="s">
        <v>434</v>
      </c>
      <c r="U187" s="267" t="s">
        <v>69</v>
      </c>
      <c r="V187" s="267"/>
      <c r="W187" s="267"/>
      <c r="X187" s="62" t="s">
        <v>58</v>
      </c>
      <c r="Y187" s="63">
        <v>4.3499999999999996</v>
      </c>
      <c r="Z187" s="64">
        <v>12</v>
      </c>
      <c r="AA187" s="64">
        <v>33.21</v>
      </c>
      <c r="AB187" s="63">
        <v>258.24</v>
      </c>
      <c r="AC187" s="64"/>
      <c r="AD187" s="64">
        <v>0.06</v>
      </c>
      <c r="AE187" s="64">
        <v>32.4</v>
      </c>
      <c r="AF187" s="64"/>
      <c r="AG187" s="64">
        <v>1.65</v>
      </c>
      <c r="AH187" s="64">
        <v>113.7</v>
      </c>
      <c r="AI187" s="64">
        <v>89.25</v>
      </c>
      <c r="AJ187" s="64">
        <v>42.9</v>
      </c>
      <c r="AK187" s="64">
        <v>3.45</v>
      </c>
    </row>
    <row r="188" spans="1:37" s="75" customFormat="1" ht="12.75" customHeight="1" x14ac:dyDescent="0.25">
      <c r="A188" s="177" t="s">
        <v>461</v>
      </c>
      <c r="B188" s="268" t="s">
        <v>448</v>
      </c>
      <c r="C188" s="268"/>
      <c r="D188" s="268"/>
      <c r="E188" s="79" t="s">
        <v>123</v>
      </c>
      <c r="F188" s="74">
        <v>7.61</v>
      </c>
      <c r="G188" s="74">
        <v>12.15</v>
      </c>
      <c r="H188" s="74">
        <v>0.65</v>
      </c>
      <c r="I188" s="74">
        <v>142.4</v>
      </c>
      <c r="J188" s="74"/>
      <c r="K188" s="196"/>
      <c r="L188" s="74"/>
      <c r="M188" s="196"/>
      <c r="N188" s="74">
        <v>0.49</v>
      </c>
      <c r="O188" s="74">
        <v>15.55</v>
      </c>
      <c r="P188" s="74">
        <v>79.86</v>
      </c>
      <c r="Q188" s="74">
        <v>8.59</v>
      </c>
      <c r="R188" s="74">
        <v>0.97</v>
      </c>
      <c r="T188" s="177" t="s">
        <v>461</v>
      </c>
      <c r="U188" s="268" t="s">
        <v>448</v>
      </c>
      <c r="V188" s="268"/>
      <c r="W188" s="268"/>
      <c r="X188" s="79" t="s">
        <v>123</v>
      </c>
      <c r="Y188" s="74">
        <v>7.61</v>
      </c>
      <c r="Z188" s="74">
        <v>12.15</v>
      </c>
      <c r="AA188" s="74">
        <v>0.65</v>
      </c>
      <c r="AB188" s="74">
        <v>142.4</v>
      </c>
      <c r="AC188" s="74"/>
      <c r="AD188" s="196"/>
      <c r="AE188" s="74"/>
      <c r="AF188" s="196"/>
      <c r="AG188" s="74">
        <v>0.49</v>
      </c>
      <c r="AH188" s="74">
        <v>15.55</v>
      </c>
      <c r="AI188" s="74">
        <v>79.86</v>
      </c>
      <c r="AJ188" s="74">
        <v>8.59</v>
      </c>
      <c r="AK188" s="74">
        <v>0.97</v>
      </c>
    </row>
    <row r="189" spans="1:37" ht="12.75" customHeight="1" x14ac:dyDescent="0.25">
      <c r="A189" s="177" t="s">
        <v>273</v>
      </c>
      <c r="B189" s="268" t="s">
        <v>106</v>
      </c>
      <c r="C189" s="268"/>
      <c r="D189" s="268"/>
      <c r="E189" s="79" t="s">
        <v>56</v>
      </c>
      <c r="F189" s="74">
        <v>7.0000000000000007E-2</v>
      </c>
      <c r="G189" s="74">
        <v>0.01</v>
      </c>
      <c r="H189" s="74">
        <v>15.31</v>
      </c>
      <c r="I189" s="74">
        <v>61.62</v>
      </c>
      <c r="J189" s="74"/>
      <c r="K189" s="196">
        <v>3.0000000000000001E-3</v>
      </c>
      <c r="L189" s="74">
        <v>2.8</v>
      </c>
      <c r="M189" s="74"/>
      <c r="N189" s="74">
        <v>7.0000000000000007E-2</v>
      </c>
      <c r="O189" s="74">
        <v>3.1</v>
      </c>
      <c r="P189" s="74">
        <v>1.54</v>
      </c>
      <c r="Q189" s="74">
        <v>0.84</v>
      </c>
      <c r="R189" s="74">
        <v>0.1</v>
      </c>
      <c r="T189" s="177" t="s">
        <v>273</v>
      </c>
      <c r="U189" s="268" t="s">
        <v>106</v>
      </c>
      <c r="V189" s="268"/>
      <c r="W189" s="268"/>
      <c r="X189" s="79" t="s">
        <v>56</v>
      </c>
      <c r="Y189" s="74">
        <v>7.0000000000000007E-2</v>
      </c>
      <c r="Z189" s="74">
        <v>0.01</v>
      </c>
      <c r="AA189" s="74">
        <v>15.31</v>
      </c>
      <c r="AB189" s="74">
        <v>61.62</v>
      </c>
      <c r="AC189" s="74"/>
      <c r="AD189" s="196">
        <v>3.0000000000000001E-3</v>
      </c>
      <c r="AE189" s="74">
        <v>2.8</v>
      </c>
      <c r="AF189" s="74"/>
      <c r="AG189" s="74">
        <v>7.0000000000000007E-2</v>
      </c>
      <c r="AH189" s="74">
        <v>3.1</v>
      </c>
      <c r="AI189" s="74">
        <v>1.54</v>
      </c>
      <c r="AJ189" s="74">
        <v>0.84</v>
      </c>
      <c r="AK189" s="74">
        <v>0.1</v>
      </c>
    </row>
    <row r="190" spans="1:37" ht="12.75" customHeight="1" x14ac:dyDescent="0.25">
      <c r="A190" s="65" t="s">
        <v>558</v>
      </c>
      <c r="B190" s="257" t="s">
        <v>44</v>
      </c>
      <c r="C190" s="258"/>
      <c r="D190" s="259"/>
      <c r="E190" s="79" t="s">
        <v>467</v>
      </c>
      <c r="F190" s="184">
        <v>1.74</v>
      </c>
      <c r="G190" s="74">
        <v>0.22</v>
      </c>
      <c r="H190" s="184">
        <v>10.63</v>
      </c>
      <c r="I190" s="184">
        <v>51.44</v>
      </c>
      <c r="J190" s="73"/>
      <c r="K190" s="74">
        <v>0.03</v>
      </c>
      <c r="L190" s="74"/>
      <c r="M190" s="73"/>
      <c r="N190" s="73">
        <v>0.34</v>
      </c>
      <c r="O190" s="74">
        <v>5.72</v>
      </c>
      <c r="P190" s="74">
        <v>18.260000000000002</v>
      </c>
      <c r="Q190" s="74">
        <v>7.7</v>
      </c>
      <c r="R190" s="73">
        <v>0.35</v>
      </c>
      <c r="T190" s="65" t="s">
        <v>558</v>
      </c>
      <c r="U190" s="257" t="s">
        <v>44</v>
      </c>
      <c r="V190" s="258"/>
      <c r="W190" s="259"/>
      <c r="X190" s="79" t="s">
        <v>467</v>
      </c>
      <c r="Y190" s="184">
        <v>1.74</v>
      </c>
      <c r="Z190" s="74">
        <v>0.22</v>
      </c>
      <c r="AA190" s="184">
        <v>10.63</v>
      </c>
      <c r="AB190" s="184">
        <v>51.44</v>
      </c>
      <c r="AC190" s="73"/>
      <c r="AD190" s="74">
        <v>0.03</v>
      </c>
      <c r="AE190" s="74"/>
      <c r="AF190" s="73"/>
      <c r="AG190" s="73">
        <v>0.34</v>
      </c>
      <c r="AH190" s="74">
        <v>5.72</v>
      </c>
      <c r="AI190" s="74">
        <v>18.260000000000002</v>
      </c>
      <c r="AJ190" s="74">
        <v>7.7</v>
      </c>
      <c r="AK190" s="73">
        <v>0.35</v>
      </c>
    </row>
    <row r="191" spans="1:37" ht="12.75" customHeight="1" x14ac:dyDescent="0.25">
      <c r="A191" s="177" t="s">
        <v>261</v>
      </c>
      <c r="B191" s="257" t="s">
        <v>317</v>
      </c>
      <c r="C191" s="258"/>
      <c r="D191" s="259"/>
      <c r="E191" s="79" t="s">
        <v>468</v>
      </c>
      <c r="F191" s="74">
        <v>0.47</v>
      </c>
      <c r="G191" s="74">
        <v>0.35</v>
      </c>
      <c r="H191" s="74">
        <v>12.05</v>
      </c>
      <c r="I191" s="74">
        <v>54.99</v>
      </c>
      <c r="J191" s="74"/>
      <c r="K191" s="74">
        <v>0.02</v>
      </c>
      <c r="L191" s="74">
        <v>5.85</v>
      </c>
      <c r="M191" s="74"/>
      <c r="N191" s="74">
        <v>0.12</v>
      </c>
      <c r="O191" s="74">
        <v>22.23</v>
      </c>
      <c r="P191" s="74">
        <v>18.72</v>
      </c>
      <c r="Q191" s="74">
        <v>14.04</v>
      </c>
      <c r="R191" s="74">
        <v>2.69</v>
      </c>
      <c r="T191" s="177" t="s">
        <v>261</v>
      </c>
      <c r="U191" s="257" t="s">
        <v>317</v>
      </c>
      <c r="V191" s="258"/>
      <c r="W191" s="259"/>
      <c r="X191" s="79" t="s">
        <v>468</v>
      </c>
      <c r="Y191" s="74">
        <v>0.47</v>
      </c>
      <c r="Z191" s="74">
        <v>0.35</v>
      </c>
      <c r="AA191" s="74">
        <v>12.05</v>
      </c>
      <c r="AB191" s="74">
        <v>54.99</v>
      </c>
      <c r="AC191" s="74"/>
      <c r="AD191" s="74">
        <v>0.02</v>
      </c>
      <c r="AE191" s="74">
        <v>5.85</v>
      </c>
      <c r="AF191" s="74"/>
      <c r="AG191" s="74">
        <v>0.12</v>
      </c>
      <c r="AH191" s="74">
        <v>22.23</v>
      </c>
      <c r="AI191" s="74">
        <v>18.72</v>
      </c>
      <c r="AJ191" s="74">
        <v>14.04</v>
      </c>
      <c r="AK191" s="74">
        <v>2.69</v>
      </c>
    </row>
    <row r="192" spans="1:37" ht="12.75" customHeight="1" x14ac:dyDescent="0.25">
      <c r="A192" s="177"/>
      <c r="B192" s="298" t="s">
        <v>35</v>
      </c>
      <c r="C192" s="299"/>
      <c r="D192" s="300"/>
      <c r="E192" s="79"/>
      <c r="F192" s="178">
        <f>SUM(F187:F191)</f>
        <v>14.240000000000002</v>
      </c>
      <c r="G192" s="178">
        <f>SUM(G187:G191)</f>
        <v>24.73</v>
      </c>
      <c r="H192" s="178">
        <f>SUM(H187:H191)</f>
        <v>71.850000000000009</v>
      </c>
      <c r="I192" s="178">
        <f>SUM(I187:I191)</f>
        <v>568.69000000000005</v>
      </c>
      <c r="J192" s="179">
        <v>0.24199999999999999</v>
      </c>
      <c r="K192" s="180">
        <f t="shared" ref="K192:R192" si="76">SUM(K187:K191)</f>
        <v>0.113</v>
      </c>
      <c r="L192" s="180">
        <f t="shared" si="76"/>
        <v>41.05</v>
      </c>
      <c r="M192" s="180">
        <f t="shared" si="76"/>
        <v>0</v>
      </c>
      <c r="N192" s="180">
        <f t="shared" si="76"/>
        <v>2.6699999999999995</v>
      </c>
      <c r="O192" s="180">
        <f t="shared" si="76"/>
        <v>160.29999999999998</v>
      </c>
      <c r="P192" s="180">
        <f t="shared" si="76"/>
        <v>207.63</v>
      </c>
      <c r="Q192" s="180">
        <f t="shared" si="76"/>
        <v>74.069999999999993</v>
      </c>
      <c r="R192" s="180">
        <f t="shared" si="76"/>
        <v>7.5599999999999987</v>
      </c>
      <c r="T192" s="177"/>
      <c r="U192" s="298" t="s">
        <v>35</v>
      </c>
      <c r="V192" s="299"/>
      <c r="W192" s="300"/>
      <c r="X192" s="79"/>
      <c r="Y192" s="178">
        <f>SUM(Y187:Y191)</f>
        <v>14.240000000000002</v>
      </c>
      <c r="Z192" s="178">
        <f>SUM(Z187:Z191)</f>
        <v>24.73</v>
      </c>
      <c r="AA192" s="178">
        <f>SUM(AA187:AA191)</f>
        <v>71.850000000000009</v>
      </c>
      <c r="AB192" s="178">
        <f>SUM(AB187:AB191)</f>
        <v>568.69000000000005</v>
      </c>
      <c r="AC192" s="179">
        <v>0.24199999999999999</v>
      </c>
      <c r="AD192" s="180">
        <f t="shared" ref="AD192:AK192" si="77">SUM(AD187:AD191)</f>
        <v>0.113</v>
      </c>
      <c r="AE192" s="180">
        <f t="shared" si="77"/>
        <v>41.05</v>
      </c>
      <c r="AF192" s="180">
        <f t="shared" si="77"/>
        <v>0</v>
      </c>
      <c r="AG192" s="180">
        <f t="shared" si="77"/>
        <v>2.6699999999999995</v>
      </c>
      <c r="AH192" s="180">
        <f t="shared" si="77"/>
        <v>160.29999999999998</v>
      </c>
      <c r="AI192" s="180">
        <f t="shared" si="77"/>
        <v>207.63</v>
      </c>
      <c r="AJ192" s="180">
        <f t="shared" si="77"/>
        <v>74.069999999999993</v>
      </c>
      <c r="AK192" s="180">
        <f t="shared" si="77"/>
        <v>7.5599999999999987</v>
      </c>
    </row>
    <row r="193" spans="1:37" ht="12.75" customHeight="1" x14ac:dyDescent="0.25">
      <c r="A193" s="181"/>
      <c r="B193" s="301"/>
      <c r="C193" s="301"/>
      <c r="D193" s="301"/>
      <c r="E193" s="182"/>
      <c r="F193" s="176"/>
      <c r="G193" s="176"/>
      <c r="H193" s="176"/>
      <c r="I193" s="302" t="s">
        <v>33</v>
      </c>
      <c r="J193" s="302"/>
      <c r="K193" s="176"/>
      <c r="L193" s="176"/>
      <c r="M193" s="176"/>
      <c r="N193" s="176"/>
      <c r="O193" s="176"/>
      <c r="P193" s="176"/>
      <c r="Q193" s="176"/>
      <c r="R193" s="176"/>
      <c r="T193" s="181"/>
      <c r="U193" s="301"/>
      <c r="V193" s="301"/>
      <c r="W193" s="301"/>
      <c r="X193" s="182"/>
      <c r="Y193" s="176"/>
      <c r="Z193" s="176"/>
      <c r="AA193" s="176"/>
      <c r="AB193" s="302" t="s">
        <v>33</v>
      </c>
      <c r="AC193" s="302"/>
      <c r="AD193" s="176"/>
      <c r="AE193" s="176"/>
      <c r="AF193" s="176"/>
      <c r="AG193" s="176"/>
      <c r="AH193" s="176"/>
      <c r="AI193" s="176"/>
      <c r="AJ193" s="176"/>
      <c r="AK193" s="176"/>
    </row>
    <row r="194" spans="1:37" ht="12.75" customHeight="1" x14ac:dyDescent="0.25">
      <c r="A194" s="177" t="s">
        <v>282</v>
      </c>
      <c r="B194" s="312" t="s">
        <v>107</v>
      </c>
      <c r="C194" s="313"/>
      <c r="D194" s="314"/>
      <c r="E194" s="79" t="s">
        <v>469</v>
      </c>
      <c r="F194" s="73">
        <v>1.91</v>
      </c>
      <c r="G194" s="73">
        <v>4.95</v>
      </c>
      <c r="H194" s="73">
        <v>6.69</v>
      </c>
      <c r="I194" s="73">
        <v>78.89</v>
      </c>
      <c r="J194" s="73"/>
      <c r="K194" s="73">
        <v>1.98</v>
      </c>
      <c r="L194" s="73">
        <v>5.86</v>
      </c>
      <c r="M194" s="73">
        <v>13.86</v>
      </c>
      <c r="N194" s="73">
        <v>0.68</v>
      </c>
      <c r="O194" s="73">
        <v>13.69</v>
      </c>
      <c r="P194" s="73">
        <v>45.66</v>
      </c>
      <c r="Q194" s="73">
        <v>16.89</v>
      </c>
      <c r="R194" s="73">
        <v>0.63</v>
      </c>
      <c r="T194" s="177" t="s">
        <v>282</v>
      </c>
      <c r="U194" s="312" t="s">
        <v>107</v>
      </c>
      <c r="V194" s="313"/>
      <c r="W194" s="314"/>
      <c r="X194" s="79" t="s">
        <v>469</v>
      </c>
      <c r="Y194" s="73">
        <v>1.91</v>
      </c>
      <c r="Z194" s="73">
        <v>4.95</v>
      </c>
      <c r="AA194" s="73">
        <v>6.69</v>
      </c>
      <c r="AB194" s="73">
        <v>78.89</v>
      </c>
      <c r="AC194" s="73"/>
      <c r="AD194" s="73">
        <v>1.98</v>
      </c>
      <c r="AE194" s="73">
        <v>5.86</v>
      </c>
      <c r="AF194" s="73">
        <v>13.86</v>
      </c>
      <c r="AG194" s="73">
        <v>0.68</v>
      </c>
      <c r="AH194" s="73">
        <v>13.69</v>
      </c>
      <c r="AI194" s="73">
        <v>45.66</v>
      </c>
      <c r="AJ194" s="73">
        <v>16.89</v>
      </c>
      <c r="AK194" s="73">
        <v>0.63</v>
      </c>
    </row>
    <row r="195" spans="1:37" ht="12.75" customHeight="1" x14ac:dyDescent="0.25">
      <c r="A195" s="177" t="s">
        <v>279</v>
      </c>
      <c r="B195" s="257" t="s">
        <v>70</v>
      </c>
      <c r="C195" s="258"/>
      <c r="D195" s="259"/>
      <c r="E195" s="79" t="s">
        <v>56</v>
      </c>
      <c r="F195" s="73">
        <v>1.87</v>
      </c>
      <c r="G195" s="73">
        <v>3.11</v>
      </c>
      <c r="H195" s="74">
        <v>10.89</v>
      </c>
      <c r="I195" s="73">
        <v>79.03</v>
      </c>
      <c r="J195" s="73"/>
      <c r="K195" s="74">
        <v>0.2</v>
      </c>
      <c r="L195" s="74">
        <v>12.2</v>
      </c>
      <c r="M195" s="73">
        <v>0.02</v>
      </c>
      <c r="N195" s="73">
        <v>0.77</v>
      </c>
      <c r="O195" s="74">
        <v>29.8</v>
      </c>
      <c r="P195" s="74">
        <v>71.099999999999994</v>
      </c>
      <c r="Q195" s="73">
        <v>29.26</v>
      </c>
      <c r="R195" s="73">
        <v>1.69</v>
      </c>
      <c r="T195" s="177" t="s">
        <v>279</v>
      </c>
      <c r="U195" s="257" t="s">
        <v>70</v>
      </c>
      <c r="V195" s="258"/>
      <c r="W195" s="259"/>
      <c r="X195" s="79" t="s">
        <v>56</v>
      </c>
      <c r="Y195" s="73">
        <v>1.87</v>
      </c>
      <c r="Z195" s="73">
        <v>3.11</v>
      </c>
      <c r="AA195" s="74">
        <v>10.89</v>
      </c>
      <c r="AB195" s="73">
        <v>79.03</v>
      </c>
      <c r="AC195" s="73"/>
      <c r="AD195" s="74">
        <v>0.2</v>
      </c>
      <c r="AE195" s="74">
        <v>12.2</v>
      </c>
      <c r="AF195" s="73">
        <v>0.02</v>
      </c>
      <c r="AG195" s="73">
        <v>0.77</v>
      </c>
      <c r="AH195" s="74">
        <v>29.8</v>
      </c>
      <c r="AI195" s="74">
        <v>71.099999999999994</v>
      </c>
      <c r="AJ195" s="73">
        <v>29.26</v>
      </c>
      <c r="AK195" s="73">
        <v>1.69</v>
      </c>
    </row>
    <row r="196" spans="1:37" ht="12.75" customHeight="1" x14ac:dyDescent="0.25">
      <c r="A196" s="177" t="s">
        <v>265</v>
      </c>
      <c r="B196" s="257" t="s">
        <v>65</v>
      </c>
      <c r="C196" s="258"/>
      <c r="D196" s="259"/>
      <c r="E196" s="79" t="s">
        <v>458</v>
      </c>
      <c r="F196" s="73">
        <v>9.7799999999999994</v>
      </c>
      <c r="G196" s="73">
        <v>6.08</v>
      </c>
      <c r="H196" s="74">
        <v>50.4</v>
      </c>
      <c r="I196" s="73">
        <v>295.47000000000003</v>
      </c>
      <c r="J196" s="73"/>
      <c r="K196" s="73">
        <v>0.41</v>
      </c>
      <c r="L196" s="73"/>
      <c r="M196" s="73">
        <v>0.03</v>
      </c>
      <c r="N196" s="73">
        <v>8.31</v>
      </c>
      <c r="O196" s="73">
        <v>54.28</v>
      </c>
      <c r="P196" s="73">
        <v>231.81</v>
      </c>
      <c r="Q196" s="73">
        <v>75.95</v>
      </c>
      <c r="R196" s="73">
        <v>6.19</v>
      </c>
      <c r="T196" s="177" t="s">
        <v>265</v>
      </c>
      <c r="U196" s="257" t="s">
        <v>65</v>
      </c>
      <c r="V196" s="258"/>
      <c r="W196" s="259"/>
      <c r="X196" s="79" t="s">
        <v>458</v>
      </c>
      <c r="Y196" s="73">
        <v>9.7799999999999994</v>
      </c>
      <c r="Z196" s="73">
        <v>6.08</v>
      </c>
      <c r="AA196" s="74">
        <v>50.4</v>
      </c>
      <c r="AB196" s="73">
        <v>295.47000000000003</v>
      </c>
      <c r="AC196" s="73"/>
      <c r="AD196" s="73">
        <v>0.41</v>
      </c>
      <c r="AE196" s="73"/>
      <c r="AF196" s="73">
        <v>0.03</v>
      </c>
      <c r="AG196" s="73">
        <v>8.31</v>
      </c>
      <c r="AH196" s="73">
        <v>54.28</v>
      </c>
      <c r="AI196" s="73">
        <v>231.81</v>
      </c>
      <c r="AJ196" s="73">
        <v>75.95</v>
      </c>
      <c r="AK196" s="73">
        <v>6.19</v>
      </c>
    </row>
    <row r="197" spans="1:37" ht="12.75" customHeight="1" x14ac:dyDescent="0.25">
      <c r="A197" s="177" t="s">
        <v>278</v>
      </c>
      <c r="B197" s="257" t="s">
        <v>108</v>
      </c>
      <c r="C197" s="258"/>
      <c r="D197" s="259"/>
      <c r="E197" s="79" t="s">
        <v>121</v>
      </c>
      <c r="F197" s="73">
        <v>12.59</v>
      </c>
      <c r="G197" s="73">
        <v>14.23</v>
      </c>
      <c r="H197" s="74">
        <v>8.59</v>
      </c>
      <c r="I197" s="73">
        <v>212.67</v>
      </c>
      <c r="J197" s="73"/>
      <c r="K197" s="74">
        <v>7.0000000000000007E-2</v>
      </c>
      <c r="L197" s="73">
        <v>1.42</v>
      </c>
      <c r="M197" s="74">
        <v>0.06</v>
      </c>
      <c r="N197" s="73">
        <v>0.62</v>
      </c>
      <c r="O197" s="74">
        <v>39.380000000000003</v>
      </c>
      <c r="P197" s="73">
        <v>170.86</v>
      </c>
      <c r="Q197" s="74">
        <v>24.27</v>
      </c>
      <c r="R197" s="74">
        <v>2.13</v>
      </c>
      <c r="T197" s="177" t="s">
        <v>278</v>
      </c>
      <c r="U197" s="257" t="s">
        <v>108</v>
      </c>
      <c r="V197" s="258"/>
      <c r="W197" s="259"/>
      <c r="X197" s="79" t="s">
        <v>121</v>
      </c>
      <c r="Y197" s="73">
        <v>12.59</v>
      </c>
      <c r="Z197" s="73">
        <v>14.23</v>
      </c>
      <c r="AA197" s="74">
        <v>8.59</v>
      </c>
      <c r="AB197" s="73">
        <v>212.67</v>
      </c>
      <c r="AC197" s="73"/>
      <c r="AD197" s="74">
        <v>7.0000000000000007E-2</v>
      </c>
      <c r="AE197" s="73">
        <v>1.42</v>
      </c>
      <c r="AF197" s="74">
        <v>0.06</v>
      </c>
      <c r="AG197" s="73">
        <v>0.62</v>
      </c>
      <c r="AH197" s="74">
        <v>39.380000000000003</v>
      </c>
      <c r="AI197" s="73">
        <v>170.86</v>
      </c>
      <c r="AJ197" s="74">
        <v>24.27</v>
      </c>
      <c r="AK197" s="74">
        <v>2.13</v>
      </c>
    </row>
    <row r="198" spans="1:37" ht="12.75" customHeight="1" x14ac:dyDescent="0.25">
      <c r="A198" s="86" t="s">
        <v>405</v>
      </c>
      <c r="B198" s="257" t="s">
        <v>406</v>
      </c>
      <c r="C198" s="258"/>
      <c r="D198" s="259"/>
      <c r="E198" s="79" t="s">
        <v>56</v>
      </c>
      <c r="F198" s="74">
        <v>0.31</v>
      </c>
      <c r="G198" s="74"/>
      <c r="H198" s="74">
        <v>39.4</v>
      </c>
      <c r="I198" s="74">
        <v>160</v>
      </c>
      <c r="J198" s="73"/>
      <c r="K198" s="73">
        <v>1E-3</v>
      </c>
      <c r="L198" s="74">
        <v>2.4</v>
      </c>
      <c r="M198" s="74"/>
      <c r="N198" s="74">
        <v>0.12</v>
      </c>
      <c r="O198" s="74">
        <v>22.46</v>
      </c>
      <c r="P198" s="74">
        <v>18.5</v>
      </c>
      <c r="Q198" s="74">
        <v>7.26</v>
      </c>
      <c r="R198" s="73">
        <v>0.19</v>
      </c>
      <c r="T198" s="86" t="s">
        <v>405</v>
      </c>
      <c r="U198" s="257" t="s">
        <v>406</v>
      </c>
      <c r="V198" s="258"/>
      <c r="W198" s="259"/>
      <c r="X198" s="79" t="s">
        <v>56</v>
      </c>
      <c r="Y198" s="74">
        <v>0.31</v>
      </c>
      <c r="Z198" s="74"/>
      <c r="AA198" s="74">
        <v>39.4</v>
      </c>
      <c r="AB198" s="74">
        <v>160</v>
      </c>
      <c r="AC198" s="73"/>
      <c r="AD198" s="73">
        <v>1E-3</v>
      </c>
      <c r="AE198" s="74">
        <v>2.4</v>
      </c>
      <c r="AF198" s="74"/>
      <c r="AG198" s="74">
        <v>0.12</v>
      </c>
      <c r="AH198" s="74">
        <v>22.46</v>
      </c>
      <c r="AI198" s="74">
        <v>18.5</v>
      </c>
      <c r="AJ198" s="74">
        <v>7.26</v>
      </c>
      <c r="AK198" s="73">
        <v>0.19</v>
      </c>
    </row>
    <row r="199" spans="1:37" ht="12.75" customHeight="1" x14ac:dyDescent="0.25">
      <c r="A199" s="65" t="s">
        <v>558</v>
      </c>
      <c r="B199" s="257" t="s">
        <v>45</v>
      </c>
      <c r="C199" s="258"/>
      <c r="D199" s="259"/>
      <c r="E199" s="79" t="s">
        <v>475</v>
      </c>
      <c r="F199" s="74">
        <v>1.17</v>
      </c>
      <c r="G199" s="74">
        <v>0.18</v>
      </c>
      <c r="H199" s="184">
        <v>7.22</v>
      </c>
      <c r="I199" s="74">
        <v>34.200000000000003</v>
      </c>
      <c r="J199" s="73"/>
      <c r="K199" s="73">
        <v>0.02</v>
      </c>
      <c r="L199" s="73"/>
      <c r="M199" s="73"/>
      <c r="N199" s="73">
        <v>0.01</v>
      </c>
      <c r="O199" s="74">
        <v>3.78</v>
      </c>
      <c r="P199" s="74">
        <v>15.66</v>
      </c>
      <c r="Q199" s="74">
        <v>3.42</v>
      </c>
      <c r="R199" s="74">
        <v>0.36</v>
      </c>
      <c r="T199" s="65" t="s">
        <v>558</v>
      </c>
      <c r="U199" s="237" t="s">
        <v>45</v>
      </c>
      <c r="V199" s="238"/>
      <c r="W199" s="239"/>
      <c r="X199" s="62" t="s">
        <v>475</v>
      </c>
      <c r="Y199" s="64">
        <v>1.17</v>
      </c>
      <c r="Z199" s="64">
        <v>0.18</v>
      </c>
      <c r="AA199" s="82">
        <v>7.22</v>
      </c>
      <c r="AB199" s="64">
        <v>34.200000000000003</v>
      </c>
      <c r="AC199" s="63"/>
      <c r="AD199" s="63">
        <v>0.02</v>
      </c>
      <c r="AE199" s="63"/>
      <c r="AF199" s="63"/>
      <c r="AG199" s="63">
        <v>0.01</v>
      </c>
      <c r="AH199" s="64">
        <v>3.78</v>
      </c>
      <c r="AI199" s="64">
        <v>15.66</v>
      </c>
      <c r="AJ199" s="64">
        <v>3.42</v>
      </c>
      <c r="AK199" s="64">
        <v>0.36</v>
      </c>
    </row>
    <row r="200" spans="1:37" ht="12.75" customHeight="1" x14ac:dyDescent="0.25">
      <c r="A200" s="83"/>
      <c r="B200" s="267"/>
      <c r="C200" s="267"/>
      <c r="D200" s="267"/>
      <c r="E200" s="79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T200" s="83"/>
      <c r="U200" s="267"/>
      <c r="V200" s="267"/>
      <c r="W200" s="267"/>
      <c r="X200" s="79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</row>
    <row r="201" spans="1:37" ht="12.75" customHeight="1" x14ac:dyDescent="0.25">
      <c r="A201" s="109"/>
      <c r="B201" s="240" t="s">
        <v>34</v>
      </c>
      <c r="C201" s="241"/>
      <c r="D201" s="242"/>
      <c r="E201" s="88"/>
      <c r="F201" s="90">
        <f>SUM(F194:F200)</f>
        <v>27.629999999999995</v>
      </c>
      <c r="G201" s="89">
        <f>SUM(G194:G200)</f>
        <v>28.55</v>
      </c>
      <c r="H201" s="90">
        <f>SUM(H194:H200)</f>
        <v>123.19</v>
      </c>
      <c r="I201" s="90">
        <f>SUM(I194:I200)</f>
        <v>860.2600000000001</v>
      </c>
      <c r="J201" s="68">
        <v>0.36609999999999998</v>
      </c>
      <c r="K201" s="91">
        <f t="shared" ref="K201:R201" si="78">SUM(K194:K200)</f>
        <v>2.681</v>
      </c>
      <c r="L201" s="92">
        <f t="shared" si="78"/>
        <v>21.879999999999995</v>
      </c>
      <c r="M201" s="91">
        <f t="shared" si="78"/>
        <v>13.969999999999999</v>
      </c>
      <c r="N201" s="92">
        <f t="shared" si="78"/>
        <v>10.51</v>
      </c>
      <c r="O201" s="91">
        <f t="shared" si="78"/>
        <v>163.39000000000001</v>
      </c>
      <c r="P201" s="91">
        <f t="shared" si="78"/>
        <v>553.59</v>
      </c>
      <c r="Q201" s="91">
        <f t="shared" si="78"/>
        <v>157.04999999999998</v>
      </c>
      <c r="R201" s="91">
        <f t="shared" si="78"/>
        <v>11.19</v>
      </c>
      <c r="T201" s="109"/>
      <c r="U201" s="240" t="s">
        <v>34</v>
      </c>
      <c r="V201" s="241"/>
      <c r="W201" s="242"/>
      <c r="X201" s="88"/>
      <c r="Y201" s="90">
        <f>SUM(Y194:Y200)</f>
        <v>27.629999999999995</v>
      </c>
      <c r="Z201" s="89">
        <f>SUM(Z194:Z200)</f>
        <v>28.55</v>
      </c>
      <c r="AA201" s="90">
        <f>SUM(AA194:AA200)</f>
        <v>123.19</v>
      </c>
      <c r="AB201" s="90">
        <f>SUM(AB194:AB200)</f>
        <v>860.2600000000001</v>
      </c>
      <c r="AC201" s="68">
        <v>0.36609999999999998</v>
      </c>
      <c r="AD201" s="91">
        <f t="shared" ref="AD201:AK201" si="79">SUM(AD194:AD200)</f>
        <v>2.681</v>
      </c>
      <c r="AE201" s="92">
        <f t="shared" si="79"/>
        <v>21.879999999999995</v>
      </c>
      <c r="AF201" s="91">
        <f t="shared" si="79"/>
        <v>13.969999999999999</v>
      </c>
      <c r="AG201" s="92">
        <f t="shared" si="79"/>
        <v>10.51</v>
      </c>
      <c r="AH201" s="91">
        <f t="shared" si="79"/>
        <v>163.39000000000001</v>
      </c>
      <c r="AI201" s="91">
        <f t="shared" si="79"/>
        <v>553.59</v>
      </c>
      <c r="AJ201" s="91">
        <f t="shared" si="79"/>
        <v>157.04999999999998</v>
      </c>
      <c r="AK201" s="91">
        <f t="shared" si="79"/>
        <v>11.19</v>
      </c>
    </row>
    <row r="202" spans="1:37" ht="12.75" customHeight="1" thickBot="1" x14ac:dyDescent="0.3">
      <c r="A202" s="93"/>
      <c r="B202" s="263" t="s">
        <v>36</v>
      </c>
      <c r="C202" s="264"/>
      <c r="D202" s="265"/>
      <c r="E202" s="94"/>
      <c r="F202" s="95">
        <f>F192+F201</f>
        <v>41.87</v>
      </c>
      <c r="G202" s="95">
        <f>G192+G201</f>
        <v>53.28</v>
      </c>
      <c r="H202" s="95">
        <f>H192+H201</f>
        <v>195.04000000000002</v>
      </c>
      <c r="I202" s="95">
        <f>I192+I201</f>
        <v>1428.9500000000003</v>
      </c>
      <c r="J202" s="69">
        <v>0.60809999999999997</v>
      </c>
      <c r="K202" s="110">
        <f t="shared" ref="K202:R202" si="80">K192+K201</f>
        <v>2.794</v>
      </c>
      <c r="L202" s="110">
        <f t="shared" si="80"/>
        <v>62.929999999999993</v>
      </c>
      <c r="M202" s="110">
        <f t="shared" si="80"/>
        <v>13.969999999999999</v>
      </c>
      <c r="N202" s="110">
        <f t="shared" si="80"/>
        <v>13.18</v>
      </c>
      <c r="O202" s="110">
        <f t="shared" si="80"/>
        <v>323.69</v>
      </c>
      <c r="P202" s="95">
        <f t="shared" si="80"/>
        <v>761.22</v>
      </c>
      <c r="Q202" s="110">
        <f t="shared" si="80"/>
        <v>231.11999999999998</v>
      </c>
      <c r="R202" s="110">
        <f t="shared" si="80"/>
        <v>18.75</v>
      </c>
      <c r="T202" s="93"/>
      <c r="U202" s="263" t="s">
        <v>36</v>
      </c>
      <c r="V202" s="264"/>
      <c r="W202" s="265"/>
      <c r="X202" s="94"/>
      <c r="Y202" s="95">
        <f>Y192+Y201</f>
        <v>41.87</v>
      </c>
      <c r="Z202" s="95">
        <f>Z192+Z201</f>
        <v>53.28</v>
      </c>
      <c r="AA202" s="95">
        <f>AA192+AA201</f>
        <v>195.04000000000002</v>
      </c>
      <c r="AB202" s="95">
        <f>AB192+AB201</f>
        <v>1428.9500000000003</v>
      </c>
      <c r="AC202" s="69">
        <v>0.60809999999999997</v>
      </c>
      <c r="AD202" s="110">
        <f t="shared" ref="AD202:AK202" si="81">AD192+AD201</f>
        <v>2.794</v>
      </c>
      <c r="AE202" s="110">
        <f t="shared" si="81"/>
        <v>62.929999999999993</v>
      </c>
      <c r="AF202" s="110">
        <f t="shared" si="81"/>
        <v>13.969999999999999</v>
      </c>
      <c r="AG202" s="110">
        <f t="shared" si="81"/>
        <v>13.18</v>
      </c>
      <c r="AH202" s="110">
        <f t="shared" si="81"/>
        <v>323.69</v>
      </c>
      <c r="AI202" s="95">
        <f t="shared" si="81"/>
        <v>761.22</v>
      </c>
      <c r="AJ202" s="110">
        <f t="shared" si="81"/>
        <v>231.11999999999998</v>
      </c>
      <c r="AK202" s="110">
        <f t="shared" si="81"/>
        <v>18.75</v>
      </c>
    </row>
    <row r="203" spans="1:37" ht="12.75" customHeight="1" x14ac:dyDescent="0.25">
      <c r="A203" s="325" t="s">
        <v>348</v>
      </c>
      <c r="B203" s="325"/>
      <c r="C203" s="325"/>
      <c r="D203" s="325"/>
      <c r="E203" s="131"/>
      <c r="F203" s="132"/>
      <c r="G203" s="132"/>
      <c r="H203" s="132"/>
      <c r="I203" s="132"/>
      <c r="J203" s="133"/>
      <c r="K203" s="113"/>
      <c r="L203" s="113"/>
      <c r="M203" s="113"/>
      <c r="N203" s="113"/>
      <c r="O203" s="113"/>
      <c r="P203" s="132"/>
      <c r="Q203" s="113"/>
      <c r="R203" s="113"/>
      <c r="T203" s="325" t="s">
        <v>348</v>
      </c>
      <c r="U203" s="325"/>
      <c r="V203" s="325"/>
      <c r="W203" s="325"/>
      <c r="X203" s="131"/>
      <c r="Y203" s="132"/>
      <c r="Z203" s="132"/>
      <c r="AA203" s="132"/>
      <c r="AB203" s="132"/>
      <c r="AC203" s="133"/>
      <c r="AD203" s="113"/>
      <c r="AE203" s="113"/>
      <c r="AF203" s="113"/>
      <c r="AG203" s="113"/>
      <c r="AH203" s="113"/>
      <c r="AI203" s="132"/>
      <c r="AJ203" s="113"/>
      <c r="AK203" s="113"/>
    </row>
    <row r="204" spans="1:37" ht="12.75" customHeight="1" x14ac:dyDescent="0.25">
      <c r="A204" s="65" t="s">
        <v>349</v>
      </c>
      <c r="B204" s="260" t="s">
        <v>350</v>
      </c>
      <c r="C204" s="261"/>
      <c r="D204" s="262"/>
      <c r="E204" s="63">
        <v>200</v>
      </c>
      <c r="F204" s="64">
        <v>5.8</v>
      </c>
      <c r="G204" s="64">
        <v>5</v>
      </c>
      <c r="H204" s="64">
        <v>9.6</v>
      </c>
      <c r="I204" s="64">
        <v>107</v>
      </c>
      <c r="J204" s="70"/>
      <c r="K204" s="64">
        <v>0.08</v>
      </c>
      <c r="L204" s="64">
        <v>2.6</v>
      </c>
      <c r="M204" s="64">
        <v>0.04</v>
      </c>
      <c r="N204" s="64">
        <v>0.2</v>
      </c>
      <c r="O204" s="64">
        <v>240</v>
      </c>
      <c r="P204" s="134">
        <v>180</v>
      </c>
      <c r="Q204" s="64">
        <v>28</v>
      </c>
      <c r="R204" s="64">
        <v>0.2</v>
      </c>
      <c r="T204" s="65" t="s">
        <v>349</v>
      </c>
      <c r="U204" s="260" t="s">
        <v>350</v>
      </c>
      <c r="V204" s="261"/>
      <c r="W204" s="262"/>
      <c r="X204" s="63">
        <v>200</v>
      </c>
      <c r="Y204" s="64">
        <v>5.8</v>
      </c>
      <c r="Z204" s="64">
        <v>5</v>
      </c>
      <c r="AA204" s="64">
        <v>9.6</v>
      </c>
      <c r="AB204" s="64">
        <v>107</v>
      </c>
      <c r="AC204" s="70"/>
      <c r="AD204" s="64">
        <v>0.08</v>
      </c>
      <c r="AE204" s="64">
        <v>2.6</v>
      </c>
      <c r="AF204" s="64">
        <v>0.04</v>
      </c>
      <c r="AG204" s="64">
        <v>0.2</v>
      </c>
      <c r="AH204" s="64">
        <v>240</v>
      </c>
      <c r="AI204" s="134">
        <v>180</v>
      </c>
      <c r="AJ204" s="64">
        <v>28</v>
      </c>
      <c r="AK204" s="64">
        <v>0.2</v>
      </c>
    </row>
    <row r="205" spans="1:37" ht="12.75" customHeight="1" thickBot="1" x14ac:dyDescent="0.3">
      <c r="A205" s="63"/>
      <c r="B205" s="263" t="s">
        <v>36</v>
      </c>
      <c r="C205" s="264"/>
      <c r="D205" s="265"/>
      <c r="E205" s="63"/>
      <c r="F205" s="84">
        <v>5.8</v>
      </c>
      <c r="G205" s="84">
        <v>5</v>
      </c>
      <c r="H205" s="84">
        <v>9.6</v>
      </c>
      <c r="I205" s="84">
        <v>107</v>
      </c>
      <c r="J205" s="70"/>
      <c r="K205" s="85">
        <f t="shared" ref="K205:R205" si="82">SUM(K204)</f>
        <v>0.08</v>
      </c>
      <c r="L205" s="85">
        <f t="shared" si="82"/>
        <v>2.6</v>
      </c>
      <c r="M205" s="85">
        <f t="shared" si="82"/>
        <v>0.04</v>
      </c>
      <c r="N205" s="85">
        <f t="shared" si="82"/>
        <v>0.2</v>
      </c>
      <c r="O205" s="85">
        <f t="shared" si="82"/>
        <v>240</v>
      </c>
      <c r="P205" s="85">
        <f t="shared" si="82"/>
        <v>180</v>
      </c>
      <c r="Q205" s="85">
        <f t="shared" si="82"/>
        <v>28</v>
      </c>
      <c r="R205" s="85">
        <f t="shared" si="82"/>
        <v>0.2</v>
      </c>
      <c r="T205" s="63"/>
      <c r="U205" s="263" t="s">
        <v>36</v>
      </c>
      <c r="V205" s="264"/>
      <c r="W205" s="265"/>
      <c r="X205" s="63"/>
      <c r="Y205" s="84">
        <v>5.8</v>
      </c>
      <c r="Z205" s="84">
        <v>5</v>
      </c>
      <c r="AA205" s="84">
        <v>9.6</v>
      </c>
      <c r="AB205" s="84">
        <v>107</v>
      </c>
      <c r="AC205" s="70"/>
      <c r="AD205" s="85">
        <f t="shared" ref="AD205:AK205" si="83">SUM(AD204)</f>
        <v>0.08</v>
      </c>
      <c r="AE205" s="85">
        <f t="shared" si="83"/>
        <v>2.6</v>
      </c>
      <c r="AF205" s="85">
        <f t="shared" si="83"/>
        <v>0.04</v>
      </c>
      <c r="AG205" s="85">
        <f t="shared" si="83"/>
        <v>0.2</v>
      </c>
      <c r="AH205" s="85">
        <f t="shared" si="83"/>
        <v>240</v>
      </c>
      <c r="AI205" s="85">
        <f t="shared" si="83"/>
        <v>180</v>
      </c>
      <c r="AJ205" s="85">
        <f t="shared" si="83"/>
        <v>28</v>
      </c>
      <c r="AK205" s="85">
        <f t="shared" si="83"/>
        <v>0.2</v>
      </c>
    </row>
    <row r="206" spans="1:37" ht="12.75" customHeight="1" x14ac:dyDescent="0.25">
      <c r="A206" s="75"/>
      <c r="B206" s="235" t="s">
        <v>81</v>
      </c>
      <c r="C206" s="23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T206" s="75"/>
      <c r="U206" s="235" t="s">
        <v>81</v>
      </c>
      <c r="V206" s="23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</row>
    <row r="207" spans="1:37" ht="15.75" customHeight="1" x14ac:dyDescent="0.25">
      <c r="A207" s="246" t="s">
        <v>79</v>
      </c>
      <c r="B207" s="246"/>
      <c r="C207" s="75"/>
      <c r="D207" s="75"/>
      <c r="E207" s="75"/>
      <c r="F207" s="75"/>
      <c r="G207" s="75"/>
      <c r="H207" s="75"/>
      <c r="I207" s="247" t="s">
        <v>32</v>
      </c>
      <c r="J207" s="247"/>
      <c r="K207" s="75"/>
      <c r="L207" s="75"/>
      <c r="M207" s="75"/>
      <c r="N207" s="75"/>
      <c r="O207" s="75"/>
      <c r="P207" s="75"/>
      <c r="Q207" s="75"/>
      <c r="R207" s="75"/>
      <c r="T207" s="246" t="s">
        <v>79</v>
      </c>
      <c r="U207" s="246"/>
      <c r="V207" s="75"/>
      <c r="W207" s="75"/>
      <c r="X207" s="75"/>
      <c r="Y207" s="75"/>
      <c r="Z207" s="75"/>
      <c r="AA207" s="75"/>
      <c r="AB207" s="247" t="s">
        <v>32</v>
      </c>
      <c r="AC207" s="247"/>
      <c r="AD207" s="75"/>
      <c r="AE207" s="75"/>
      <c r="AF207" s="75"/>
      <c r="AG207" s="75"/>
      <c r="AH207" s="75"/>
      <c r="AI207" s="75"/>
      <c r="AJ207" s="75"/>
      <c r="AK207" s="75"/>
    </row>
    <row r="208" spans="1:37" ht="14.25" customHeight="1" x14ac:dyDescent="0.25">
      <c r="A208" s="248" t="s">
        <v>14</v>
      </c>
      <c r="B208" s="248" t="s">
        <v>15</v>
      </c>
      <c r="C208" s="248"/>
      <c r="D208" s="248"/>
      <c r="E208" s="249" t="s">
        <v>16</v>
      </c>
      <c r="F208" s="251" t="s">
        <v>17</v>
      </c>
      <c r="G208" s="251"/>
      <c r="H208" s="251"/>
      <c r="I208" s="252" t="s">
        <v>21</v>
      </c>
      <c r="J208" s="329" t="s">
        <v>302</v>
      </c>
      <c r="K208" s="252" t="s">
        <v>22</v>
      </c>
      <c r="L208" s="252"/>
      <c r="M208" s="252"/>
      <c r="N208" s="252"/>
      <c r="O208" s="252" t="s">
        <v>23</v>
      </c>
      <c r="P208" s="252"/>
      <c r="Q208" s="252"/>
      <c r="R208" s="252"/>
      <c r="T208" s="248" t="s">
        <v>14</v>
      </c>
      <c r="U208" s="248" t="s">
        <v>15</v>
      </c>
      <c r="V208" s="248"/>
      <c r="W208" s="248"/>
      <c r="X208" s="249" t="s">
        <v>16</v>
      </c>
      <c r="Y208" s="251" t="s">
        <v>17</v>
      </c>
      <c r="Z208" s="251"/>
      <c r="AA208" s="251"/>
      <c r="AB208" s="252" t="s">
        <v>21</v>
      </c>
      <c r="AC208" s="329" t="s">
        <v>302</v>
      </c>
      <c r="AD208" s="252" t="s">
        <v>22</v>
      </c>
      <c r="AE208" s="252"/>
      <c r="AF208" s="252"/>
      <c r="AG208" s="252"/>
      <c r="AH208" s="252" t="s">
        <v>23</v>
      </c>
      <c r="AI208" s="252"/>
      <c r="AJ208" s="252"/>
      <c r="AK208" s="252"/>
    </row>
    <row r="209" spans="1:37" ht="14.25" customHeight="1" x14ac:dyDescent="0.25">
      <c r="A209" s="248"/>
      <c r="B209" s="248"/>
      <c r="C209" s="248"/>
      <c r="D209" s="248"/>
      <c r="E209" s="250"/>
      <c r="F209" s="66" t="s">
        <v>18</v>
      </c>
      <c r="G209" s="66" t="s">
        <v>19</v>
      </c>
      <c r="H209" s="66" t="s">
        <v>20</v>
      </c>
      <c r="I209" s="252"/>
      <c r="J209" s="330"/>
      <c r="K209" s="67" t="s">
        <v>24</v>
      </c>
      <c r="L209" s="67" t="s">
        <v>25</v>
      </c>
      <c r="M209" s="67" t="s">
        <v>26</v>
      </c>
      <c r="N209" s="67" t="s">
        <v>27</v>
      </c>
      <c r="O209" s="67" t="s">
        <v>28</v>
      </c>
      <c r="P209" s="67" t="s">
        <v>29</v>
      </c>
      <c r="Q209" s="67" t="s">
        <v>30</v>
      </c>
      <c r="R209" s="67" t="s">
        <v>31</v>
      </c>
      <c r="T209" s="248"/>
      <c r="U209" s="248"/>
      <c r="V209" s="248"/>
      <c r="W209" s="248"/>
      <c r="X209" s="250"/>
      <c r="Y209" s="66" t="s">
        <v>18</v>
      </c>
      <c r="Z209" s="66" t="s">
        <v>19</v>
      </c>
      <c r="AA209" s="66" t="s">
        <v>20</v>
      </c>
      <c r="AB209" s="252"/>
      <c r="AC209" s="330"/>
      <c r="AD209" s="67" t="s">
        <v>24</v>
      </c>
      <c r="AE209" s="67" t="s">
        <v>25</v>
      </c>
      <c r="AF209" s="67" t="s">
        <v>26</v>
      </c>
      <c r="AG209" s="67" t="s">
        <v>27</v>
      </c>
      <c r="AH209" s="67" t="s">
        <v>28</v>
      </c>
      <c r="AI209" s="67" t="s">
        <v>29</v>
      </c>
      <c r="AJ209" s="67" t="s">
        <v>30</v>
      </c>
      <c r="AK209" s="67" t="s">
        <v>31</v>
      </c>
    </row>
    <row r="210" spans="1:37" ht="12.75" customHeight="1" x14ac:dyDescent="0.25">
      <c r="A210" s="177" t="s">
        <v>459</v>
      </c>
      <c r="B210" s="331" t="s">
        <v>460</v>
      </c>
      <c r="C210" s="331"/>
      <c r="D210" s="331"/>
      <c r="E210" s="79" t="s">
        <v>464</v>
      </c>
      <c r="F210" s="74">
        <v>8.85</v>
      </c>
      <c r="G210" s="74">
        <v>10.36</v>
      </c>
      <c r="H210" s="74">
        <v>47.57</v>
      </c>
      <c r="I210" s="74">
        <v>318.97000000000003</v>
      </c>
      <c r="J210" s="74"/>
      <c r="K210" s="74">
        <v>0.05</v>
      </c>
      <c r="L210" s="74">
        <v>1.57</v>
      </c>
      <c r="M210" s="74">
        <v>0.19</v>
      </c>
      <c r="N210" s="74">
        <v>0.78</v>
      </c>
      <c r="O210" s="74">
        <v>74.180000000000007</v>
      </c>
      <c r="P210" s="74">
        <v>118.05</v>
      </c>
      <c r="Q210" s="74">
        <v>20</v>
      </c>
      <c r="R210" s="74">
        <v>1.3</v>
      </c>
      <c r="T210" s="177" t="s">
        <v>459</v>
      </c>
      <c r="U210" s="331" t="s">
        <v>460</v>
      </c>
      <c r="V210" s="331"/>
      <c r="W210" s="331"/>
      <c r="X210" s="79" t="s">
        <v>464</v>
      </c>
      <c r="Y210" s="74">
        <v>8.85</v>
      </c>
      <c r="Z210" s="74">
        <v>10.36</v>
      </c>
      <c r="AA210" s="74">
        <v>47.57</v>
      </c>
      <c r="AB210" s="74">
        <v>318.97000000000003</v>
      </c>
      <c r="AC210" s="74"/>
      <c r="AD210" s="74">
        <v>0.05</v>
      </c>
      <c r="AE210" s="74">
        <v>1.57</v>
      </c>
      <c r="AF210" s="74">
        <v>0.19</v>
      </c>
      <c r="AG210" s="74">
        <v>0.78</v>
      </c>
      <c r="AH210" s="74">
        <v>74.180000000000007</v>
      </c>
      <c r="AI210" s="74">
        <v>118.05</v>
      </c>
      <c r="AJ210" s="74">
        <v>20</v>
      </c>
      <c r="AK210" s="74">
        <v>1.3</v>
      </c>
    </row>
    <row r="211" spans="1:37" ht="12.75" customHeight="1" x14ac:dyDescent="0.25">
      <c r="A211" s="65" t="s">
        <v>558</v>
      </c>
      <c r="B211" s="257" t="s">
        <v>44</v>
      </c>
      <c r="C211" s="258"/>
      <c r="D211" s="259"/>
      <c r="E211" s="79" t="s">
        <v>465</v>
      </c>
      <c r="F211" s="184">
        <v>1.26</v>
      </c>
      <c r="G211" s="74">
        <v>0.16</v>
      </c>
      <c r="H211" s="184">
        <v>7.73</v>
      </c>
      <c r="I211" s="74">
        <v>37.409999999999997</v>
      </c>
      <c r="J211" s="73"/>
      <c r="K211" s="74">
        <v>0.03</v>
      </c>
      <c r="L211" s="73"/>
      <c r="M211" s="73"/>
      <c r="N211" s="73">
        <v>0.25</v>
      </c>
      <c r="O211" s="74">
        <v>4.16</v>
      </c>
      <c r="P211" s="74">
        <v>13.28</v>
      </c>
      <c r="Q211" s="74">
        <v>5.6</v>
      </c>
      <c r="R211" s="74">
        <v>0.26</v>
      </c>
      <c r="T211" s="65" t="s">
        <v>558</v>
      </c>
      <c r="U211" s="257" t="s">
        <v>44</v>
      </c>
      <c r="V211" s="258"/>
      <c r="W211" s="259"/>
      <c r="X211" s="79" t="s">
        <v>465</v>
      </c>
      <c r="Y211" s="184">
        <v>1.26</v>
      </c>
      <c r="Z211" s="74">
        <v>0.16</v>
      </c>
      <c r="AA211" s="184">
        <v>7.73</v>
      </c>
      <c r="AB211" s="74">
        <v>37.409999999999997</v>
      </c>
      <c r="AC211" s="73"/>
      <c r="AD211" s="74">
        <v>0.03</v>
      </c>
      <c r="AE211" s="73"/>
      <c r="AF211" s="73"/>
      <c r="AG211" s="73">
        <v>0.25</v>
      </c>
      <c r="AH211" s="74">
        <v>4.16</v>
      </c>
      <c r="AI211" s="74">
        <v>13.28</v>
      </c>
      <c r="AJ211" s="74">
        <v>5.6</v>
      </c>
      <c r="AK211" s="74">
        <v>0.26</v>
      </c>
    </row>
    <row r="212" spans="1:37" ht="12.75" customHeight="1" x14ac:dyDescent="0.25">
      <c r="A212" s="86" t="s">
        <v>325</v>
      </c>
      <c r="B212" s="268" t="s">
        <v>38</v>
      </c>
      <c r="C212" s="268"/>
      <c r="D212" s="268"/>
      <c r="E212" s="79" t="s">
        <v>56</v>
      </c>
      <c r="F212" s="74">
        <v>4.08</v>
      </c>
      <c r="G212" s="74">
        <v>3.54</v>
      </c>
      <c r="H212" s="74">
        <v>17.579999999999998</v>
      </c>
      <c r="I212" s="74">
        <v>118.6</v>
      </c>
      <c r="J212" s="74"/>
      <c r="K212" s="74">
        <v>0.06</v>
      </c>
      <c r="L212" s="74">
        <v>1.56</v>
      </c>
      <c r="M212" s="74">
        <v>0.02</v>
      </c>
      <c r="N212" s="74">
        <v>0.17</v>
      </c>
      <c r="O212" s="74">
        <v>152.22</v>
      </c>
      <c r="P212" s="74">
        <v>124.56</v>
      </c>
      <c r="Q212" s="74">
        <v>21.34</v>
      </c>
      <c r="R212" s="74">
        <v>0.48</v>
      </c>
      <c r="T212" s="86" t="s">
        <v>325</v>
      </c>
      <c r="U212" s="268" t="s">
        <v>38</v>
      </c>
      <c r="V212" s="268"/>
      <c r="W212" s="268"/>
      <c r="X212" s="79" t="s">
        <v>56</v>
      </c>
      <c r="Y212" s="74">
        <v>4.08</v>
      </c>
      <c r="Z212" s="74">
        <v>3.54</v>
      </c>
      <c r="AA212" s="74">
        <v>17.579999999999998</v>
      </c>
      <c r="AB212" s="74">
        <v>118.6</v>
      </c>
      <c r="AC212" s="74"/>
      <c r="AD212" s="74">
        <v>0.06</v>
      </c>
      <c r="AE212" s="74">
        <v>1.56</v>
      </c>
      <c r="AF212" s="74">
        <v>0.02</v>
      </c>
      <c r="AG212" s="74">
        <v>0.17</v>
      </c>
      <c r="AH212" s="74">
        <v>152.22</v>
      </c>
      <c r="AI212" s="74">
        <v>124.56</v>
      </c>
      <c r="AJ212" s="74">
        <v>21.34</v>
      </c>
      <c r="AK212" s="74">
        <v>0.48</v>
      </c>
    </row>
    <row r="213" spans="1:37" ht="12.75" customHeight="1" x14ac:dyDescent="0.25">
      <c r="A213" s="86" t="s">
        <v>296</v>
      </c>
      <c r="B213" s="268" t="s">
        <v>466</v>
      </c>
      <c r="C213" s="268"/>
      <c r="D213" s="268"/>
      <c r="E213" s="79" t="s">
        <v>387</v>
      </c>
      <c r="F213" s="74">
        <v>3.16</v>
      </c>
      <c r="G213" s="74">
        <v>3.19</v>
      </c>
      <c r="H213" s="74"/>
      <c r="I213" s="74">
        <v>41.2</v>
      </c>
      <c r="J213" s="74"/>
      <c r="K213" s="74"/>
      <c r="L213" s="74">
        <v>0.08</v>
      </c>
      <c r="M213" s="74">
        <v>0.03</v>
      </c>
      <c r="N213" s="74">
        <v>0.02</v>
      </c>
      <c r="O213" s="74">
        <v>120</v>
      </c>
      <c r="P213" s="74">
        <v>72</v>
      </c>
      <c r="Q213" s="74">
        <v>6.6</v>
      </c>
      <c r="R213" s="74">
        <v>0.08</v>
      </c>
      <c r="T213" s="86" t="s">
        <v>296</v>
      </c>
      <c r="U213" s="268" t="s">
        <v>466</v>
      </c>
      <c r="V213" s="268"/>
      <c r="W213" s="268"/>
      <c r="X213" s="79" t="s">
        <v>387</v>
      </c>
      <c r="Y213" s="74">
        <v>3.16</v>
      </c>
      <c r="Z213" s="74">
        <v>3.19</v>
      </c>
      <c r="AA213" s="74"/>
      <c r="AB213" s="74">
        <v>41.2</v>
      </c>
      <c r="AC213" s="74"/>
      <c r="AD213" s="74"/>
      <c r="AE213" s="74">
        <v>0.08</v>
      </c>
      <c r="AF213" s="74">
        <v>0.03</v>
      </c>
      <c r="AG213" s="74">
        <v>0.02</v>
      </c>
      <c r="AH213" s="74">
        <v>120</v>
      </c>
      <c r="AI213" s="74">
        <v>72</v>
      </c>
      <c r="AJ213" s="74">
        <v>6.6</v>
      </c>
      <c r="AK213" s="74">
        <v>0.08</v>
      </c>
    </row>
    <row r="214" spans="1:37" s="75" customFormat="1" ht="12.75" customHeight="1" x14ac:dyDescent="0.25">
      <c r="A214" s="86" t="s">
        <v>297</v>
      </c>
      <c r="B214" s="268" t="s">
        <v>40</v>
      </c>
      <c r="C214" s="268"/>
      <c r="D214" s="268"/>
      <c r="E214" s="79" t="s">
        <v>56</v>
      </c>
      <c r="F214" s="74">
        <v>5.8</v>
      </c>
      <c r="G214" s="74">
        <v>5</v>
      </c>
      <c r="H214" s="74">
        <v>8</v>
      </c>
      <c r="I214" s="74">
        <v>100</v>
      </c>
      <c r="J214" s="74"/>
      <c r="K214" s="74">
        <v>0.08</v>
      </c>
      <c r="L214" s="74">
        <v>1.4</v>
      </c>
      <c r="M214" s="74">
        <v>0.04</v>
      </c>
      <c r="N214" s="74">
        <v>0.2</v>
      </c>
      <c r="O214" s="74">
        <v>240</v>
      </c>
      <c r="P214" s="74">
        <v>180</v>
      </c>
      <c r="Q214" s="74">
        <v>28</v>
      </c>
      <c r="R214" s="74">
        <v>0.2</v>
      </c>
      <c r="T214" s="86" t="s">
        <v>297</v>
      </c>
      <c r="U214" s="268" t="s">
        <v>40</v>
      </c>
      <c r="V214" s="268"/>
      <c r="W214" s="268"/>
      <c r="X214" s="79" t="s">
        <v>56</v>
      </c>
      <c r="Y214" s="74">
        <v>5.8</v>
      </c>
      <c r="Z214" s="74">
        <v>5</v>
      </c>
      <c r="AA214" s="74">
        <v>8</v>
      </c>
      <c r="AB214" s="74">
        <v>100</v>
      </c>
      <c r="AC214" s="74"/>
      <c r="AD214" s="74">
        <v>0.08</v>
      </c>
      <c r="AE214" s="74">
        <v>1.4</v>
      </c>
      <c r="AF214" s="74">
        <v>0.04</v>
      </c>
      <c r="AG214" s="74">
        <v>0.2</v>
      </c>
      <c r="AH214" s="74">
        <v>240</v>
      </c>
      <c r="AI214" s="74">
        <v>180</v>
      </c>
      <c r="AJ214" s="74">
        <v>28</v>
      </c>
      <c r="AK214" s="74">
        <v>0.2</v>
      </c>
    </row>
    <row r="215" spans="1:37" ht="12.75" customHeight="1" x14ac:dyDescent="0.25">
      <c r="A215" s="177"/>
      <c r="B215" s="298" t="s">
        <v>35</v>
      </c>
      <c r="C215" s="299"/>
      <c r="D215" s="300"/>
      <c r="E215" s="79"/>
      <c r="F215" s="178">
        <f>SUM(F210:F214)</f>
        <v>23.150000000000002</v>
      </c>
      <c r="G215" s="178">
        <f>SUM(G210:G214)</f>
        <v>22.25</v>
      </c>
      <c r="H215" s="178">
        <f>SUM(H210:H214)</f>
        <v>80.88</v>
      </c>
      <c r="I215" s="178">
        <f>SUM(I210:I214)</f>
        <v>616.18000000000006</v>
      </c>
      <c r="J215" s="179">
        <v>0.26219999999999999</v>
      </c>
      <c r="K215" s="180">
        <f t="shared" ref="K215:R215" si="84">SUM(K210:K214)</f>
        <v>0.22000000000000003</v>
      </c>
      <c r="L215" s="180">
        <f t="shared" si="84"/>
        <v>4.6099999999999994</v>
      </c>
      <c r="M215" s="180">
        <f t="shared" si="84"/>
        <v>0.27999999999999997</v>
      </c>
      <c r="N215" s="180">
        <f t="shared" si="84"/>
        <v>1.42</v>
      </c>
      <c r="O215" s="180">
        <f t="shared" si="84"/>
        <v>590.55999999999995</v>
      </c>
      <c r="P215" s="180">
        <f t="shared" si="84"/>
        <v>507.89</v>
      </c>
      <c r="Q215" s="180">
        <f t="shared" si="84"/>
        <v>81.539999999999992</v>
      </c>
      <c r="R215" s="180">
        <f t="shared" si="84"/>
        <v>2.3200000000000003</v>
      </c>
      <c r="T215" s="177"/>
      <c r="U215" s="298" t="s">
        <v>35</v>
      </c>
      <c r="V215" s="299"/>
      <c r="W215" s="300"/>
      <c r="X215" s="79"/>
      <c r="Y215" s="178">
        <f>SUM(Y210:Y214)</f>
        <v>23.150000000000002</v>
      </c>
      <c r="Z215" s="178">
        <f>SUM(Z210:Z214)</f>
        <v>22.25</v>
      </c>
      <c r="AA215" s="178">
        <f>SUM(AA210:AA214)</f>
        <v>80.88</v>
      </c>
      <c r="AB215" s="178">
        <f>SUM(AB210:AB214)</f>
        <v>616.18000000000006</v>
      </c>
      <c r="AC215" s="179">
        <v>0.26219999999999999</v>
      </c>
      <c r="AD215" s="180">
        <f t="shared" ref="AD215:AK215" si="85">SUM(AD210:AD214)</f>
        <v>0.22000000000000003</v>
      </c>
      <c r="AE215" s="180">
        <f t="shared" si="85"/>
        <v>4.6099999999999994</v>
      </c>
      <c r="AF215" s="180">
        <f t="shared" si="85"/>
        <v>0.27999999999999997</v>
      </c>
      <c r="AG215" s="180">
        <f t="shared" si="85"/>
        <v>1.42</v>
      </c>
      <c r="AH215" s="180">
        <f t="shared" si="85"/>
        <v>590.55999999999995</v>
      </c>
      <c r="AI215" s="180">
        <f t="shared" si="85"/>
        <v>507.89</v>
      </c>
      <c r="AJ215" s="180">
        <f t="shared" si="85"/>
        <v>81.539999999999992</v>
      </c>
      <c r="AK215" s="180">
        <f t="shared" si="85"/>
        <v>2.3200000000000003</v>
      </c>
    </row>
    <row r="216" spans="1:37" ht="12.75" customHeight="1" x14ac:dyDescent="0.25">
      <c r="A216" s="181"/>
      <c r="B216" s="301"/>
      <c r="C216" s="301"/>
      <c r="D216" s="301"/>
      <c r="E216" s="182"/>
      <c r="F216" s="176"/>
      <c r="G216" s="176"/>
      <c r="H216" s="176"/>
      <c r="I216" s="302" t="s">
        <v>33</v>
      </c>
      <c r="J216" s="302"/>
      <c r="K216" s="176"/>
      <c r="L216" s="176"/>
      <c r="M216" s="176"/>
      <c r="N216" s="176"/>
      <c r="O216" s="176"/>
      <c r="P216" s="176"/>
      <c r="Q216" s="176"/>
      <c r="R216" s="176"/>
      <c r="T216" s="181"/>
      <c r="U216" s="301"/>
      <c r="V216" s="301"/>
      <c r="W216" s="301"/>
      <c r="X216" s="182"/>
      <c r="Y216" s="176"/>
      <c r="Z216" s="176"/>
      <c r="AA216" s="176"/>
      <c r="AB216" s="302" t="s">
        <v>33</v>
      </c>
      <c r="AC216" s="302"/>
      <c r="AD216" s="176"/>
      <c r="AE216" s="176"/>
      <c r="AF216" s="176"/>
      <c r="AG216" s="176"/>
      <c r="AH216" s="176"/>
      <c r="AI216" s="176"/>
      <c r="AJ216" s="176"/>
      <c r="AK216" s="176"/>
    </row>
    <row r="217" spans="1:37" ht="12.75" customHeight="1" x14ac:dyDescent="0.25">
      <c r="A217" s="177" t="s">
        <v>311</v>
      </c>
      <c r="B217" s="284" t="s">
        <v>110</v>
      </c>
      <c r="C217" s="285"/>
      <c r="D217" s="286"/>
      <c r="E217" s="79" t="s">
        <v>55</v>
      </c>
      <c r="F217" s="74">
        <v>0.12</v>
      </c>
      <c r="G217" s="74">
        <v>5.0999999999999996</v>
      </c>
      <c r="H217" s="74">
        <v>11.17</v>
      </c>
      <c r="I217" s="74">
        <v>90.1</v>
      </c>
      <c r="J217" s="73"/>
      <c r="K217" s="73">
        <v>0.03</v>
      </c>
      <c r="L217" s="74">
        <v>16.87</v>
      </c>
      <c r="M217" s="73"/>
      <c r="N217" s="74">
        <v>0.56000000000000005</v>
      </c>
      <c r="O217" s="73">
        <v>33.49</v>
      </c>
      <c r="P217" s="73">
        <v>29.35</v>
      </c>
      <c r="Q217" s="74">
        <v>16</v>
      </c>
      <c r="R217" s="73">
        <v>0.98</v>
      </c>
      <c r="T217" s="177" t="s">
        <v>347</v>
      </c>
      <c r="U217" s="295" t="s">
        <v>483</v>
      </c>
      <c r="V217" s="296"/>
      <c r="W217" s="297"/>
      <c r="X217" s="79" t="s">
        <v>55</v>
      </c>
      <c r="Y217" s="74">
        <v>1.65</v>
      </c>
      <c r="Z217" s="74">
        <v>4.12</v>
      </c>
      <c r="AA217" s="74">
        <v>7.29</v>
      </c>
      <c r="AB217" s="74">
        <v>72.900000000000006</v>
      </c>
      <c r="AC217" s="73"/>
      <c r="AD217" s="73">
        <v>0.05</v>
      </c>
      <c r="AE217" s="74">
        <v>6.86</v>
      </c>
      <c r="AF217" s="73"/>
      <c r="AG217" s="74">
        <v>0.33</v>
      </c>
      <c r="AH217" s="73">
        <v>28.33</v>
      </c>
      <c r="AI217" s="73">
        <v>41.61</v>
      </c>
      <c r="AJ217" s="74">
        <v>18.39</v>
      </c>
      <c r="AK217" s="73">
        <v>1.31</v>
      </c>
    </row>
    <row r="218" spans="1:37" ht="12.75" customHeight="1" x14ac:dyDescent="0.25">
      <c r="A218" s="177" t="s">
        <v>319</v>
      </c>
      <c r="B218" s="284" t="s">
        <v>320</v>
      </c>
      <c r="C218" s="285"/>
      <c r="D218" s="286"/>
      <c r="E218" s="79" t="s">
        <v>56</v>
      </c>
      <c r="F218" s="74">
        <v>1.67</v>
      </c>
      <c r="G218" s="73">
        <v>4.07</v>
      </c>
      <c r="H218" s="74">
        <v>10.15</v>
      </c>
      <c r="I218" s="74">
        <v>91.6</v>
      </c>
      <c r="J218" s="73"/>
      <c r="K218" s="74">
        <v>0.08</v>
      </c>
      <c r="L218" s="74">
        <v>10.5</v>
      </c>
      <c r="M218" s="73"/>
      <c r="N218" s="74">
        <v>0.9</v>
      </c>
      <c r="O218" s="74">
        <v>31.8</v>
      </c>
      <c r="P218" s="73">
        <v>52.66</v>
      </c>
      <c r="Q218" s="73">
        <v>22.46</v>
      </c>
      <c r="R218" s="73">
        <v>0.86</v>
      </c>
      <c r="T218" s="177" t="s">
        <v>319</v>
      </c>
      <c r="U218" s="284" t="s">
        <v>320</v>
      </c>
      <c r="V218" s="285"/>
      <c r="W218" s="286"/>
      <c r="X218" s="79" t="s">
        <v>56</v>
      </c>
      <c r="Y218" s="74">
        <v>1.67</v>
      </c>
      <c r="Z218" s="73">
        <v>4.07</v>
      </c>
      <c r="AA218" s="74">
        <v>10.15</v>
      </c>
      <c r="AB218" s="74">
        <v>91.6</v>
      </c>
      <c r="AC218" s="73"/>
      <c r="AD218" s="74">
        <v>0.08</v>
      </c>
      <c r="AE218" s="74">
        <v>10.5</v>
      </c>
      <c r="AF218" s="73"/>
      <c r="AG218" s="74">
        <v>0.9</v>
      </c>
      <c r="AH218" s="74">
        <v>31.8</v>
      </c>
      <c r="AI218" s="73">
        <v>52.66</v>
      </c>
      <c r="AJ218" s="73">
        <v>22.46</v>
      </c>
      <c r="AK218" s="73">
        <v>0.86</v>
      </c>
    </row>
    <row r="219" spans="1:37" ht="12.75" customHeight="1" x14ac:dyDescent="0.25">
      <c r="A219" s="177" t="s">
        <v>403</v>
      </c>
      <c r="B219" s="257" t="s">
        <v>404</v>
      </c>
      <c r="C219" s="258"/>
      <c r="D219" s="259"/>
      <c r="E219" s="79" t="s">
        <v>58</v>
      </c>
      <c r="F219" s="73">
        <v>3.19</v>
      </c>
      <c r="G219" s="73">
        <v>6.06</v>
      </c>
      <c r="H219" s="74">
        <v>23.29</v>
      </c>
      <c r="I219" s="74">
        <v>160.46</v>
      </c>
      <c r="J219" s="73"/>
      <c r="K219" s="74">
        <v>0.16</v>
      </c>
      <c r="L219" s="74">
        <v>25.43</v>
      </c>
      <c r="M219" s="74">
        <v>0.03</v>
      </c>
      <c r="N219" s="74">
        <v>4.6100000000000003</v>
      </c>
      <c r="O219" s="74">
        <v>39.979999999999997</v>
      </c>
      <c r="P219" s="74">
        <v>94.88</v>
      </c>
      <c r="Q219" s="74">
        <v>32.33</v>
      </c>
      <c r="R219" s="74">
        <v>1.17</v>
      </c>
      <c r="T219" s="177" t="s">
        <v>403</v>
      </c>
      <c r="U219" s="257" t="s">
        <v>404</v>
      </c>
      <c r="V219" s="258"/>
      <c r="W219" s="259"/>
      <c r="X219" s="79" t="s">
        <v>58</v>
      </c>
      <c r="Y219" s="73">
        <v>3.19</v>
      </c>
      <c r="Z219" s="73">
        <v>6.06</v>
      </c>
      <c r="AA219" s="74">
        <v>23.29</v>
      </c>
      <c r="AB219" s="74">
        <v>160.46</v>
      </c>
      <c r="AC219" s="73"/>
      <c r="AD219" s="74">
        <v>0.16</v>
      </c>
      <c r="AE219" s="74">
        <v>25.43</v>
      </c>
      <c r="AF219" s="74">
        <v>0.03</v>
      </c>
      <c r="AG219" s="74">
        <v>4.6100000000000003</v>
      </c>
      <c r="AH219" s="74">
        <v>39.979999999999997</v>
      </c>
      <c r="AI219" s="74">
        <v>94.88</v>
      </c>
      <c r="AJ219" s="74">
        <v>32.33</v>
      </c>
      <c r="AK219" s="74">
        <v>1.17</v>
      </c>
    </row>
    <row r="220" spans="1:37" ht="12.75" customHeight="1" x14ac:dyDescent="0.25">
      <c r="A220" s="177" t="s">
        <v>412</v>
      </c>
      <c r="B220" s="326" t="s">
        <v>413</v>
      </c>
      <c r="C220" s="327"/>
      <c r="D220" s="328"/>
      <c r="E220" s="79" t="s">
        <v>411</v>
      </c>
      <c r="F220" s="74">
        <v>10.32</v>
      </c>
      <c r="G220" s="74">
        <v>8.4</v>
      </c>
      <c r="H220" s="74">
        <v>14.42</v>
      </c>
      <c r="I220" s="74">
        <v>174</v>
      </c>
      <c r="J220" s="73"/>
      <c r="K220" s="74">
        <v>7.0000000000000007E-2</v>
      </c>
      <c r="L220" s="74">
        <v>5.0999999999999997E-2</v>
      </c>
      <c r="M220" s="74">
        <v>0.03</v>
      </c>
      <c r="N220" s="74">
        <v>0.78</v>
      </c>
      <c r="O220" s="74">
        <v>66.2</v>
      </c>
      <c r="P220" s="74">
        <v>149.32</v>
      </c>
      <c r="Q220" s="74">
        <v>33.5</v>
      </c>
      <c r="R220" s="73">
        <v>1.18</v>
      </c>
      <c r="T220" s="177" t="s">
        <v>412</v>
      </c>
      <c r="U220" s="326" t="s">
        <v>413</v>
      </c>
      <c r="V220" s="327"/>
      <c r="W220" s="328"/>
      <c r="X220" s="79" t="s">
        <v>411</v>
      </c>
      <c r="Y220" s="74">
        <v>10.32</v>
      </c>
      <c r="Z220" s="74">
        <v>8.4</v>
      </c>
      <c r="AA220" s="74">
        <v>14.42</v>
      </c>
      <c r="AB220" s="74">
        <v>174</v>
      </c>
      <c r="AC220" s="73"/>
      <c r="AD220" s="74">
        <v>7.0000000000000007E-2</v>
      </c>
      <c r="AE220" s="74">
        <v>5.0999999999999997E-2</v>
      </c>
      <c r="AF220" s="74">
        <v>0.03</v>
      </c>
      <c r="AG220" s="74">
        <v>0.78</v>
      </c>
      <c r="AH220" s="74">
        <v>66.2</v>
      </c>
      <c r="AI220" s="74">
        <v>149.32</v>
      </c>
      <c r="AJ220" s="74">
        <v>33.5</v>
      </c>
      <c r="AK220" s="73">
        <v>1.18</v>
      </c>
    </row>
    <row r="221" spans="1:37" ht="12.75" customHeight="1" x14ac:dyDescent="0.25">
      <c r="A221" s="177" t="s">
        <v>280</v>
      </c>
      <c r="B221" s="312" t="s">
        <v>109</v>
      </c>
      <c r="C221" s="313"/>
      <c r="D221" s="314"/>
      <c r="E221" s="79" t="s">
        <v>56</v>
      </c>
      <c r="F221" s="74">
        <v>0.31</v>
      </c>
      <c r="G221" s="74">
        <v>7.0000000000000007E-2</v>
      </c>
      <c r="H221" s="73">
        <v>18.09</v>
      </c>
      <c r="I221" s="74">
        <v>74.17</v>
      </c>
      <c r="J221" s="73"/>
      <c r="K221" s="73">
        <v>4.0000000000000001E-3</v>
      </c>
      <c r="L221" s="74">
        <v>60</v>
      </c>
      <c r="M221" s="74"/>
      <c r="N221" s="74">
        <v>0.09</v>
      </c>
      <c r="O221" s="74">
        <v>11.1</v>
      </c>
      <c r="P221" s="74">
        <v>9.9</v>
      </c>
      <c r="Q221" s="74">
        <v>10.5</v>
      </c>
      <c r="R221" s="73">
        <v>0.45</v>
      </c>
      <c r="T221" s="177" t="s">
        <v>280</v>
      </c>
      <c r="U221" s="312" t="s">
        <v>109</v>
      </c>
      <c r="V221" s="313"/>
      <c r="W221" s="314"/>
      <c r="X221" s="79" t="s">
        <v>56</v>
      </c>
      <c r="Y221" s="74">
        <v>0.31</v>
      </c>
      <c r="Z221" s="74">
        <v>7.0000000000000007E-2</v>
      </c>
      <c r="AA221" s="73">
        <v>18.09</v>
      </c>
      <c r="AB221" s="74">
        <v>74.17</v>
      </c>
      <c r="AC221" s="73"/>
      <c r="AD221" s="73">
        <v>4.0000000000000001E-3</v>
      </c>
      <c r="AE221" s="74">
        <v>60</v>
      </c>
      <c r="AF221" s="74"/>
      <c r="AG221" s="74">
        <v>0.09</v>
      </c>
      <c r="AH221" s="74">
        <v>11.1</v>
      </c>
      <c r="AI221" s="74">
        <v>9.9</v>
      </c>
      <c r="AJ221" s="74">
        <v>10.5</v>
      </c>
      <c r="AK221" s="73">
        <v>0.45</v>
      </c>
    </row>
    <row r="222" spans="1:37" s="75" customFormat="1" ht="12.75" customHeight="1" x14ac:dyDescent="0.25">
      <c r="A222" s="65" t="s">
        <v>558</v>
      </c>
      <c r="B222" s="237" t="s">
        <v>44</v>
      </c>
      <c r="C222" s="238"/>
      <c r="D222" s="239"/>
      <c r="E222" s="62" t="s">
        <v>120</v>
      </c>
      <c r="F222" s="82">
        <v>3.95</v>
      </c>
      <c r="G222" s="64">
        <v>0.5</v>
      </c>
      <c r="H222" s="82">
        <v>24.15</v>
      </c>
      <c r="I222" s="64">
        <v>116.9</v>
      </c>
      <c r="J222" s="63"/>
      <c r="K222" s="64">
        <v>0.08</v>
      </c>
      <c r="L222" s="63"/>
      <c r="M222" s="63"/>
      <c r="N222" s="63">
        <v>0.77</v>
      </c>
      <c r="O222" s="64">
        <v>13</v>
      </c>
      <c r="P222" s="64">
        <v>41.5</v>
      </c>
      <c r="Q222" s="64">
        <v>17.5</v>
      </c>
      <c r="R222" s="64">
        <v>0.8</v>
      </c>
      <c r="T222" s="65" t="s">
        <v>558</v>
      </c>
      <c r="U222" s="257" t="s">
        <v>44</v>
      </c>
      <c r="V222" s="258"/>
      <c r="W222" s="259"/>
      <c r="X222" s="79" t="s">
        <v>120</v>
      </c>
      <c r="Y222" s="184">
        <v>3.95</v>
      </c>
      <c r="Z222" s="74">
        <v>0.5</v>
      </c>
      <c r="AA222" s="184">
        <v>24.15</v>
      </c>
      <c r="AB222" s="74">
        <v>116.9</v>
      </c>
      <c r="AC222" s="73"/>
      <c r="AD222" s="74">
        <v>0.08</v>
      </c>
      <c r="AE222" s="73"/>
      <c r="AF222" s="73"/>
      <c r="AG222" s="73">
        <v>0.77</v>
      </c>
      <c r="AH222" s="74">
        <v>13</v>
      </c>
      <c r="AI222" s="74">
        <v>41.5</v>
      </c>
      <c r="AJ222" s="74">
        <v>17.5</v>
      </c>
      <c r="AK222" s="74">
        <v>0.8</v>
      </c>
    </row>
    <row r="223" spans="1:37" s="75" customFormat="1" ht="12.75" customHeight="1" x14ac:dyDescent="0.25">
      <c r="A223" s="65" t="s">
        <v>558</v>
      </c>
      <c r="B223" s="237" t="s">
        <v>45</v>
      </c>
      <c r="C223" s="238"/>
      <c r="D223" s="239"/>
      <c r="E223" s="62" t="s">
        <v>120</v>
      </c>
      <c r="F223" s="64">
        <v>3.25</v>
      </c>
      <c r="G223" s="64">
        <v>0.5</v>
      </c>
      <c r="H223" s="82">
        <v>20.05</v>
      </c>
      <c r="I223" s="64">
        <v>95</v>
      </c>
      <c r="J223" s="64"/>
      <c r="K223" s="64">
        <v>0.03</v>
      </c>
      <c r="L223" s="64"/>
      <c r="M223" s="64"/>
      <c r="N223" s="64">
        <v>0.32</v>
      </c>
      <c r="O223" s="64">
        <v>10.5</v>
      </c>
      <c r="P223" s="64">
        <v>43.5</v>
      </c>
      <c r="Q223" s="64">
        <v>9.5</v>
      </c>
      <c r="R223" s="64">
        <v>1</v>
      </c>
      <c r="T223" s="65" t="s">
        <v>558</v>
      </c>
      <c r="U223" s="257" t="s">
        <v>45</v>
      </c>
      <c r="V223" s="258"/>
      <c r="W223" s="259"/>
      <c r="X223" s="79" t="s">
        <v>120</v>
      </c>
      <c r="Y223" s="74">
        <v>3.25</v>
      </c>
      <c r="Z223" s="74">
        <v>0.5</v>
      </c>
      <c r="AA223" s="184">
        <v>20.05</v>
      </c>
      <c r="AB223" s="74">
        <v>95</v>
      </c>
      <c r="AC223" s="74"/>
      <c r="AD223" s="74">
        <v>0.03</v>
      </c>
      <c r="AE223" s="74"/>
      <c r="AF223" s="74"/>
      <c r="AG223" s="74">
        <v>0.32</v>
      </c>
      <c r="AH223" s="74">
        <v>10.5</v>
      </c>
      <c r="AI223" s="74">
        <v>43.5</v>
      </c>
      <c r="AJ223" s="74">
        <v>9.5</v>
      </c>
      <c r="AK223" s="74">
        <v>1</v>
      </c>
    </row>
    <row r="224" spans="1:37" ht="12.75" customHeight="1" x14ac:dyDescent="0.25">
      <c r="A224" s="109"/>
      <c r="B224" s="240" t="s">
        <v>34</v>
      </c>
      <c r="C224" s="241"/>
      <c r="D224" s="242"/>
      <c r="E224" s="88"/>
      <c r="F224" s="90">
        <f>SUM(F217:F223)</f>
        <v>22.810000000000002</v>
      </c>
      <c r="G224" s="90">
        <f>SUM(G217:G223)</f>
        <v>24.700000000000003</v>
      </c>
      <c r="H224" s="90">
        <f>SUM(H217:H223)</f>
        <v>121.32000000000001</v>
      </c>
      <c r="I224" s="90">
        <f>SUM(I217:I223)</f>
        <v>802.2299999999999</v>
      </c>
      <c r="J224" s="68">
        <v>0.34139999999999998</v>
      </c>
      <c r="K224" s="91">
        <f t="shared" ref="K224:R224" si="86">SUM(K217:K223)</f>
        <v>0.45400000000000007</v>
      </c>
      <c r="L224" s="91">
        <f t="shared" si="86"/>
        <v>112.851</v>
      </c>
      <c r="M224" s="91">
        <f t="shared" si="86"/>
        <v>0.06</v>
      </c>
      <c r="N224" s="91">
        <f t="shared" si="86"/>
        <v>8.0300000000000011</v>
      </c>
      <c r="O224" s="91">
        <f t="shared" si="86"/>
        <v>206.07000000000002</v>
      </c>
      <c r="P224" s="91">
        <f t="shared" si="86"/>
        <v>421.10999999999996</v>
      </c>
      <c r="Q224" s="91">
        <f t="shared" si="86"/>
        <v>141.79</v>
      </c>
      <c r="R224" s="91">
        <f t="shared" si="86"/>
        <v>6.4399999999999995</v>
      </c>
      <c r="T224" s="109"/>
      <c r="U224" s="240" t="s">
        <v>34</v>
      </c>
      <c r="V224" s="241"/>
      <c r="W224" s="242"/>
      <c r="X224" s="88"/>
      <c r="Y224" s="90">
        <f>SUM(Y217:Y223)</f>
        <v>24.339999999999996</v>
      </c>
      <c r="Z224" s="90">
        <f>SUM(Z217:Z223)</f>
        <v>23.72</v>
      </c>
      <c r="AA224" s="90">
        <f>SUM(AA217:AA223)</f>
        <v>117.44000000000001</v>
      </c>
      <c r="AB224" s="90">
        <f>SUM(AB217:AB223)</f>
        <v>785.03</v>
      </c>
      <c r="AC224" s="68">
        <v>0.33410000000000001</v>
      </c>
      <c r="AD224" s="91">
        <f t="shared" ref="AD224:AK224" si="87">SUM(AD217:AD223)</f>
        <v>0.47400000000000009</v>
      </c>
      <c r="AE224" s="91">
        <f t="shared" si="87"/>
        <v>102.84100000000001</v>
      </c>
      <c r="AF224" s="91">
        <f t="shared" si="87"/>
        <v>0.06</v>
      </c>
      <c r="AG224" s="91">
        <f t="shared" si="87"/>
        <v>7.8000000000000007</v>
      </c>
      <c r="AH224" s="91">
        <f t="shared" si="87"/>
        <v>200.91</v>
      </c>
      <c r="AI224" s="91">
        <f t="shared" si="87"/>
        <v>433.36999999999995</v>
      </c>
      <c r="AJ224" s="91">
        <f t="shared" si="87"/>
        <v>144.18</v>
      </c>
      <c r="AK224" s="91">
        <f t="shared" si="87"/>
        <v>6.77</v>
      </c>
    </row>
    <row r="225" spans="1:37" ht="12.75" customHeight="1" thickBot="1" x14ac:dyDescent="0.3">
      <c r="A225" s="93"/>
      <c r="B225" s="263" t="s">
        <v>36</v>
      </c>
      <c r="C225" s="264"/>
      <c r="D225" s="265"/>
      <c r="E225" s="94"/>
      <c r="F225" s="95">
        <f>F215+F224</f>
        <v>45.960000000000008</v>
      </c>
      <c r="G225" s="95">
        <f t="shared" ref="G225:I225" si="88">G215+G224</f>
        <v>46.95</v>
      </c>
      <c r="H225" s="95">
        <f t="shared" si="88"/>
        <v>202.2</v>
      </c>
      <c r="I225" s="95">
        <f t="shared" si="88"/>
        <v>1418.4099999999999</v>
      </c>
      <c r="J225" s="69">
        <v>0.60360000000000003</v>
      </c>
      <c r="K225" s="110">
        <f>K215+K224</f>
        <v>0.67400000000000015</v>
      </c>
      <c r="L225" s="110">
        <f t="shared" ref="L225:R225" si="89">L215+L224</f>
        <v>117.461</v>
      </c>
      <c r="M225" s="110">
        <f t="shared" si="89"/>
        <v>0.33999999999999997</v>
      </c>
      <c r="N225" s="110">
        <f t="shared" si="89"/>
        <v>9.4500000000000011</v>
      </c>
      <c r="O225" s="110">
        <f t="shared" si="89"/>
        <v>796.63</v>
      </c>
      <c r="P225" s="95">
        <f t="shared" si="89"/>
        <v>929</v>
      </c>
      <c r="Q225" s="110">
        <f t="shared" si="89"/>
        <v>223.32999999999998</v>
      </c>
      <c r="R225" s="110">
        <f t="shared" si="89"/>
        <v>8.76</v>
      </c>
      <c r="T225" s="93"/>
      <c r="U225" s="263" t="s">
        <v>36</v>
      </c>
      <c r="V225" s="264"/>
      <c r="W225" s="265"/>
      <c r="X225" s="94"/>
      <c r="Y225" s="95">
        <f>Y215+Y224</f>
        <v>47.489999999999995</v>
      </c>
      <c r="Z225" s="95">
        <f t="shared" ref="Z225:AB225" si="90">Z215+Z224</f>
        <v>45.97</v>
      </c>
      <c r="AA225" s="95">
        <f t="shared" si="90"/>
        <v>198.32</v>
      </c>
      <c r="AB225" s="95">
        <f t="shared" si="90"/>
        <v>1401.21</v>
      </c>
      <c r="AC225" s="69">
        <v>0.59630000000000005</v>
      </c>
      <c r="AD225" s="110">
        <f>AD215+AD224</f>
        <v>0.69400000000000017</v>
      </c>
      <c r="AE225" s="110">
        <f t="shared" ref="AE225:AK225" si="91">AE215+AE224</f>
        <v>107.45100000000001</v>
      </c>
      <c r="AF225" s="110">
        <f t="shared" si="91"/>
        <v>0.33999999999999997</v>
      </c>
      <c r="AG225" s="110">
        <f t="shared" si="91"/>
        <v>9.2200000000000006</v>
      </c>
      <c r="AH225" s="110">
        <f t="shared" si="91"/>
        <v>791.46999999999991</v>
      </c>
      <c r="AI225" s="95">
        <f t="shared" si="91"/>
        <v>941.26</v>
      </c>
      <c r="AJ225" s="110">
        <f t="shared" si="91"/>
        <v>225.72</v>
      </c>
      <c r="AK225" s="110">
        <f t="shared" si="91"/>
        <v>9.09</v>
      </c>
    </row>
    <row r="226" spans="1:37" ht="12.75" customHeight="1" x14ac:dyDescent="0.25">
      <c r="A226" s="325" t="s">
        <v>348</v>
      </c>
      <c r="B226" s="325"/>
      <c r="C226" s="325"/>
      <c r="D226" s="325"/>
      <c r="E226" s="131"/>
      <c r="F226" s="132"/>
      <c r="G226" s="132"/>
      <c r="H226" s="132"/>
      <c r="I226" s="132"/>
      <c r="J226" s="133"/>
      <c r="K226" s="113"/>
      <c r="L226" s="113"/>
      <c r="M226" s="113"/>
      <c r="N226" s="113"/>
      <c r="O226" s="113"/>
      <c r="P226" s="132"/>
      <c r="Q226" s="113"/>
      <c r="R226" s="113"/>
      <c r="T226" s="325" t="s">
        <v>348</v>
      </c>
      <c r="U226" s="325"/>
      <c r="V226" s="325"/>
      <c r="W226" s="325"/>
      <c r="X226" s="131"/>
      <c r="Y226" s="132"/>
      <c r="Z226" s="132"/>
      <c r="AA226" s="132"/>
      <c r="AB226" s="132"/>
      <c r="AC226" s="133"/>
      <c r="AD226" s="113"/>
      <c r="AE226" s="113"/>
      <c r="AF226" s="113"/>
      <c r="AG226" s="113"/>
      <c r="AH226" s="113"/>
      <c r="AI226" s="132"/>
      <c r="AJ226" s="113"/>
      <c r="AK226" s="113"/>
    </row>
    <row r="227" spans="1:37" ht="12.75" customHeight="1" x14ac:dyDescent="0.25">
      <c r="A227" s="65" t="s">
        <v>349</v>
      </c>
      <c r="B227" s="260" t="s">
        <v>350</v>
      </c>
      <c r="C227" s="261"/>
      <c r="D227" s="262"/>
      <c r="E227" s="63">
        <v>200</v>
      </c>
      <c r="F227" s="64">
        <v>5.8</v>
      </c>
      <c r="G227" s="64">
        <v>5</v>
      </c>
      <c r="H227" s="64">
        <v>9.6</v>
      </c>
      <c r="I227" s="64">
        <v>107</v>
      </c>
      <c r="J227" s="70"/>
      <c r="K227" s="64">
        <v>0.08</v>
      </c>
      <c r="L227" s="64">
        <v>2.6</v>
      </c>
      <c r="M227" s="64">
        <v>0.04</v>
      </c>
      <c r="N227" s="64">
        <v>0.2</v>
      </c>
      <c r="O227" s="64">
        <v>240</v>
      </c>
      <c r="P227" s="134">
        <v>180</v>
      </c>
      <c r="Q227" s="64">
        <v>28</v>
      </c>
      <c r="R227" s="64">
        <v>0.2</v>
      </c>
      <c r="T227" s="65" t="s">
        <v>349</v>
      </c>
      <c r="U227" s="260" t="s">
        <v>350</v>
      </c>
      <c r="V227" s="261"/>
      <c r="W227" s="262"/>
      <c r="X227" s="63">
        <v>200</v>
      </c>
      <c r="Y227" s="64">
        <v>5.8</v>
      </c>
      <c r="Z227" s="64">
        <v>5</v>
      </c>
      <c r="AA227" s="64">
        <v>9.6</v>
      </c>
      <c r="AB227" s="64">
        <v>107</v>
      </c>
      <c r="AC227" s="70"/>
      <c r="AD227" s="64">
        <v>0.08</v>
      </c>
      <c r="AE227" s="64">
        <v>2.6</v>
      </c>
      <c r="AF227" s="64">
        <v>0.04</v>
      </c>
      <c r="AG227" s="64">
        <v>0.2</v>
      </c>
      <c r="AH227" s="64">
        <v>240</v>
      </c>
      <c r="AI227" s="134">
        <v>180</v>
      </c>
      <c r="AJ227" s="64">
        <v>28</v>
      </c>
      <c r="AK227" s="64">
        <v>0.2</v>
      </c>
    </row>
    <row r="228" spans="1:37" ht="12.75" customHeight="1" thickBot="1" x14ac:dyDescent="0.3">
      <c r="A228" s="63"/>
      <c r="B228" s="263" t="s">
        <v>36</v>
      </c>
      <c r="C228" s="264"/>
      <c r="D228" s="265"/>
      <c r="E228" s="63"/>
      <c r="F228" s="84">
        <v>5.8</v>
      </c>
      <c r="G228" s="84">
        <v>5</v>
      </c>
      <c r="H228" s="84">
        <v>9.6</v>
      </c>
      <c r="I228" s="84">
        <v>107</v>
      </c>
      <c r="J228" s="70"/>
      <c r="K228" s="85">
        <f t="shared" ref="K228:R228" si="92">SUM(K227)</f>
        <v>0.08</v>
      </c>
      <c r="L228" s="85">
        <f t="shared" si="92"/>
        <v>2.6</v>
      </c>
      <c r="M228" s="85">
        <f t="shared" si="92"/>
        <v>0.04</v>
      </c>
      <c r="N228" s="85">
        <f t="shared" si="92"/>
        <v>0.2</v>
      </c>
      <c r="O228" s="85">
        <f t="shared" si="92"/>
        <v>240</v>
      </c>
      <c r="P228" s="85">
        <f t="shared" si="92"/>
        <v>180</v>
      </c>
      <c r="Q228" s="85">
        <f t="shared" si="92"/>
        <v>28</v>
      </c>
      <c r="R228" s="85">
        <f t="shared" si="92"/>
        <v>0.2</v>
      </c>
      <c r="T228" s="63"/>
      <c r="U228" s="263" t="s">
        <v>36</v>
      </c>
      <c r="V228" s="264"/>
      <c r="W228" s="265"/>
      <c r="X228" s="63"/>
      <c r="Y228" s="84">
        <v>5.8</v>
      </c>
      <c r="Z228" s="84">
        <v>5</v>
      </c>
      <c r="AA228" s="84">
        <v>9.6</v>
      </c>
      <c r="AB228" s="84">
        <v>107</v>
      </c>
      <c r="AC228" s="70"/>
      <c r="AD228" s="85">
        <f t="shared" ref="AD228:AK228" si="93">SUM(AD227)</f>
        <v>0.08</v>
      </c>
      <c r="AE228" s="85">
        <f t="shared" si="93"/>
        <v>2.6</v>
      </c>
      <c r="AF228" s="85">
        <f t="shared" si="93"/>
        <v>0.04</v>
      </c>
      <c r="AG228" s="85">
        <f t="shared" si="93"/>
        <v>0.2</v>
      </c>
      <c r="AH228" s="85">
        <f t="shared" si="93"/>
        <v>240</v>
      </c>
      <c r="AI228" s="85">
        <f t="shared" si="93"/>
        <v>180</v>
      </c>
      <c r="AJ228" s="85">
        <f t="shared" si="93"/>
        <v>28</v>
      </c>
      <c r="AK228" s="85">
        <f t="shared" si="93"/>
        <v>0.2</v>
      </c>
    </row>
    <row r="229" spans="1:37" x14ac:dyDescent="0.25">
      <c r="A229" s="75"/>
      <c r="B229" s="235" t="s">
        <v>78</v>
      </c>
      <c r="C229" s="23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T229" s="75"/>
      <c r="U229" s="235" t="s">
        <v>78</v>
      </c>
      <c r="V229" s="23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</row>
    <row r="230" spans="1:37" x14ac:dyDescent="0.25">
      <c r="A230" s="246" t="s">
        <v>77</v>
      </c>
      <c r="B230" s="246"/>
      <c r="C230" s="75"/>
      <c r="D230" s="75"/>
      <c r="E230" s="75"/>
      <c r="F230" s="75"/>
      <c r="G230" s="75"/>
      <c r="H230" s="75"/>
      <c r="I230" s="247" t="s">
        <v>32</v>
      </c>
      <c r="J230" s="247"/>
      <c r="K230" s="75"/>
      <c r="L230" s="75"/>
      <c r="M230" s="75"/>
      <c r="N230" s="75"/>
      <c r="O230" s="75"/>
      <c r="P230" s="75"/>
      <c r="Q230" s="75"/>
      <c r="R230" s="75"/>
      <c r="T230" s="246" t="s">
        <v>77</v>
      </c>
      <c r="U230" s="246"/>
      <c r="V230" s="75"/>
      <c r="W230" s="75"/>
      <c r="X230" s="75"/>
      <c r="Y230" s="75"/>
      <c r="Z230" s="75"/>
      <c r="AA230" s="75"/>
      <c r="AB230" s="247" t="s">
        <v>32</v>
      </c>
      <c r="AC230" s="247"/>
      <c r="AD230" s="75"/>
      <c r="AE230" s="75"/>
      <c r="AF230" s="75"/>
      <c r="AG230" s="75"/>
      <c r="AH230" s="75"/>
      <c r="AI230" s="75"/>
      <c r="AJ230" s="75"/>
      <c r="AK230" s="75"/>
    </row>
    <row r="231" spans="1:37" ht="14.25" customHeight="1" x14ac:dyDescent="0.25">
      <c r="A231" s="248" t="s">
        <v>14</v>
      </c>
      <c r="B231" s="248" t="s">
        <v>15</v>
      </c>
      <c r="C231" s="248"/>
      <c r="D231" s="248"/>
      <c r="E231" s="249" t="s">
        <v>16</v>
      </c>
      <c r="F231" s="251" t="s">
        <v>17</v>
      </c>
      <c r="G231" s="251"/>
      <c r="H231" s="251"/>
      <c r="I231" s="252" t="s">
        <v>21</v>
      </c>
      <c r="J231" s="329" t="s">
        <v>302</v>
      </c>
      <c r="K231" s="252" t="s">
        <v>22</v>
      </c>
      <c r="L231" s="252"/>
      <c r="M231" s="252"/>
      <c r="N231" s="252"/>
      <c r="O231" s="252" t="s">
        <v>23</v>
      </c>
      <c r="P231" s="252"/>
      <c r="Q231" s="252"/>
      <c r="R231" s="252"/>
      <c r="T231" s="248" t="s">
        <v>14</v>
      </c>
      <c r="U231" s="248" t="s">
        <v>15</v>
      </c>
      <c r="V231" s="248"/>
      <c r="W231" s="248"/>
      <c r="X231" s="249" t="s">
        <v>16</v>
      </c>
      <c r="Y231" s="251" t="s">
        <v>17</v>
      </c>
      <c r="Z231" s="251"/>
      <c r="AA231" s="251"/>
      <c r="AB231" s="252" t="s">
        <v>21</v>
      </c>
      <c r="AC231" s="329" t="s">
        <v>302</v>
      </c>
      <c r="AD231" s="252" t="s">
        <v>22</v>
      </c>
      <c r="AE231" s="252"/>
      <c r="AF231" s="252"/>
      <c r="AG231" s="252"/>
      <c r="AH231" s="252" t="s">
        <v>23</v>
      </c>
      <c r="AI231" s="252"/>
      <c r="AJ231" s="252"/>
      <c r="AK231" s="252"/>
    </row>
    <row r="232" spans="1:37" ht="14.25" customHeight="1" x14ac:dyDescent="0.25">
      <c r="A232" s="248"/>
      <c r="B232" s="248"/>
      <c r="C232" s="248"/>
      <c r="D232" s="248"/>
      <c r="E232" s="250"/>
      <c r="F232" s="66" t="s">
        <v>18</v>
      </c>
      <c r="G232" s="66" t="s">
        <v>19</v>
      </c>
      <c r="H232" s="66" t="s">
        <v>20</v>
      </c>
      <c r="I232" s="252"/>
      <c r="J232" s="330"/>
      <c r="K232" s="67" t="s">
        <v>24</v>
      </c>
      <c r="L232" s="67" t="s">
        <v>25</v>
      </c>
      <c r="M232" s="67" t="s">
        <v>26</v>
      </c>
      <c r="N232" s="67" t="s">
        <v>27</v>
      </c>
      <c r="O232" s="67" t="s">
        <v>28</v>
      </c>
      <c r="P232" s="67" t="s">
        <v>29</v>
      </c>
      <c r="Q232" s="67" t="s">
        <v>30</v>
      </c>
      <c r="R232" s="67" t="s">
        <v>31</v>
      </c>
      <c r="T232" s="248"/>
      <c r="U232" s="248"/>
      <c r="V232" s="248"/>
      <c r="W232" s="248"/>
      <c r="X232" s="250"/>
      <c r="Y232" s="66" t="s">
        <v>18</v>
      </c>
      <c r="Z232" s="66" t="s">
        <v>19</v>
      </c>
      <c r="AA232" s="66" t="s">
        <v>20</v>
      </c>
      <c r="AB232" s="252"/>
      <c r="AC232" s="330"/>
      <c r="AD232" s="67" t="s">
        <v>24</v>
      </c>
      <c r="AE232" s="67" t="s">
        <v>25</v>
      </c>
      <c r="AF232" s="67" t="s">
        <v>26</v>
      </c>
      <c r="AG232" s="67" t="s">
        <v>27</v>
      </c>
      <c r="AH232" s="67" t="s">
        <v>28</v>
      </c>
      <c r="AI232" s="67" t="s">
        <v>29</v>
      </c>
      <c r="AJ232" s="67" t="s">
        <v>30</v>
      </c>
      <c r="AK232" s="67" t="s">
        <v>31</v>
      </c>
    </row>
    <row r="233" spans="1:37" ht="12.75" customHeight="1" x14ac:dyDescent="0.25">
      <c r="A233" s="65" t="s">
        <v>285</v>
      </c>
      <c r="B233" s="267" t="s">
        <v>112</v>
      </c>
      <c r="C233" s="267"/>
      <c r="D233" s="267"/>
      <c r="E233" s="62" t="s">
        <v>402</v>
      </c>
      <c r="F233" s="63">
        <v>2.54</v>
      </c>
      <c r="G233" s="64">
        <v>2.2999999999999998</v>
      </c>
      <c r="H233" s="64">
        <v>0.14000000000000001</v>
      </c>
      <c r="I233" s="64">
        <v>31.5</v>
      </c>
      <c r="J233" s="64"/>
      <c r="K233" s="64">
        <v>0.02</v>
      </c>
      <c r="L233" s="64"/>
      <c r="M233" s="64">
        <v>0.05</v>
      </c>
      <c r="N233" s="64"/>
      <c r="O233" s="64">
        <v>11</v>
      </c>
      <c r="P233" s="64">
        <v>38.4</v>
      </c>
      <c r="Q233" s="64">
        <v>2.4</v>
      </c>
      <c r="R233" s="64">
        <v>0.5</v>
      </c>
      <c r="T233" s="177" t="s">
        <v>285</v>
      </c>
      <c r="U233" s="268" t="s">
        <v>112</v>
      </c>
      <c r="V233" s="268"/>
      <c r="W233" s="268"/>
      <c r="X233" s="79" t="s">
        <v>402</v>
      </c>
      <c r="Y233" s="73">
        <v>2.54</v>
      </c>
      <c r="Z233" s="74">
        <v>2.2999999999999998</v>
      </c>
      <c r="AA233" s="74">
        <v>0.14000000000000001</v>
      </c>
      <c r="AB233" s="74">
        <v>31.5</v>
      </c>
      <c r="AC233" s="74"/>
      <c r="AD233" s="74">
        <v>0.02</v>
      </c>
      <c r="AE233" s="74"/>
      <c r="AF233" s="74">
        <v>0.05</v>
      </c>
      <c r="AG233" s="74"/>
      <c r="AH233" s="74">
        <v>11</v>
      </c>
      <c r="AI233" s="74">
        <v>38.4</v>
      </c>
      <c r="AJ233" s="74">
        <v>2.4</v>
      </c>
      <c r="AK233" s="74">
        <v>0.5</v>
      </c>
    </row>
    <row r="234" spans="1:37" s="75" customFormat="1" ht="12.75" customHeight="1" x14ac:dyDescent="0.25">
      <c r="A234" s="65" t="s">
        <v>382</v>
      </c>
      <c r="B234" s="266" t="s">
        <v>394</v>
      </c>
      <c r="C234" s="266"/>
      <c r="D234" s="266"/>
      <c r="E234" s="62" t="s">
        <v>462</v>
      </c>
      <c r="F234" s="64">
        <v>6.18</v>
      </c>
      <c r="G234" s="64">
        <v>8.99</v>
      </c>
      <c r="H234" s="64">
        <v>41.11</v>
      </c>
      <c r="I234" s="64">
        <v>270.38</v>
      </c>
      <c r="J234" s="64"/>
      <c r="K234" s="64">
        <v>7.0000000000000007E-2</v>
      </c>
      <c r="L234" s="64">
        <v>0.78</v>
      </c>
      <c r="M234" s="64">
        <v>0.04</v>
      </c>
      <c r="N234" s="64">
        <v>0.54</v>
      </c>
      <c r="O234" s="64">
        <v>112.09</v>
      </c>
      <c r="P234" s="64">
        <v>124.35</v>
      </c>
      <c r="Q234" s="64">
        <v>25.59</v>
      </c>
      <c r="R234" s="64">
        <v>1.36</v>
      </c>
      <c r="T234" s="177" t="s">
        <v>382</v>
      </c>
      <c r="U234" s="331" t="s">
        <v>394</v>
      </c>
      <c r="V234" s="331"/>
      <c r="W234" s="331"/>
      <c r="X234" s="79" t="s">
        <v>462</v>
      </c>
      <c r="Y234" s="74">
        <v>6.18</v>
      </c>
      <c r="Z234" s="74">
        <v>8.99</v>
      </c>
      <c r="AA234" s="74">
        <v>41.11</v>
      </c>
      <c r="AB234" s="74">
        <v>270.38</v>
      </c>
      <c r="AC234" s="74"/>
      <c r="AD234" s="74">
        <v>7.0000000000000007E-2</v>
      </c>
      <c r="AE234" s="74">
        <v>0.78</v>
      </c>
      <c r="AF234" s="74">
        <v>0.04</v>
      </c>
      <c r="AG234" s="74">
        <v>0.54</v>
      </c>
      <c r="AH234" s="74">
        <v>112.09</v>
      </c>
      <c r="AI234" s="74">
        <v>124.35</v>
      </c>
      <c r="AJ234" s="74">
        <v>25.59</v>
      </c>
      <c r="AK234" s="74">
        <v>1.36</v>
      </c>
    </row>
    <row r="235" spans="1:37" ht="12.75" customHeight="1" x14ac:dyDescent="0.25">
      <c r="A235" s="83" t="s">
        <v>386</v>
      </c>
      <c r="B235" s="267" t="s">
        <v>309</v>
      </c>
      <c r="C235" s="267"/>
      <c r="D235" s="267"/>
      <c r="E235" s="62">
        <v>200</v>
      </c>
      <c r="F235" s="64">
        <v>1.4</v>
      </c>
      <c r="G235" s="64">
        <v>1.6</v>
      </c>
      <c r="H235" s="64">
        <v>17.34</v>
      </c>
      <c r="I235" s="64">
        <v>89.32</v>
      </c>
      <c r="J235" s="64"/>
      <c r="K235" s="64">
        <v>0.01</v>
      </c>
      <c r="L235" s="64">
        <v>0.47</v>
      </c>
      <c r="M235" s="64">
        <v>0.01</v>
      </c>
      <c r="N235" s="64">
        <v>0.04</v>
      </c>
      <c r="O235" s="64">
        <v>56.66</v>
      </c>
      <c r="P235" s="64">
        <v>42.41</v>
      </c>
      <c r="Q235" s="64">
        <v>6.52</v>
      </c>
      <c r="R235" s="64">
        <v>0.1</v>
      </c>
      <c r="T235" s="86" t="s">
        <v>386</v>
      </c>
      <c r="U235" s="268" t="s">
        <v>309</v>
      </c>
      <c r="V235" s="268"/>
      <c r="W235" s="268"/>
      <c r="X235" s="79">
        <v>200</v>
      </c>
      <c r="Y235" s="74">
        <v>1.4</v>
      </c>
      <c r="Z235" s="74">
        <v>1.6</v>
      </c>
      <c r="AA235" s="74">
        <v>17.34</v>
      </c>
      <c r="AB235" s="74">
        <v>89.32</v>
      </c>
      <c r="AC235" s="74"/>
      <c r="AD235" s="74">
        <v>0.01</v>
      </c>
      <c r="AE235" s="74">
        <v>0.47</v>
      </c>
      <c r="AF235" s="74">
        <v>0.01</v>
      </c>
      <c r="AG235" s="74">
        <v>0.04</v>
      </c>
      <c r="AH235" s="74">
        <v>56.66</v>
      </c>
      <c r="AI235" s="74">
        <v>42.41</v>
      </c>
      <c r="AJ235" s="74">
        <v>6.52</v>
      </c>
      <c r="AK235" s="74">
        <v>0.1</v>
      </c>
    </row>
    <row r="236" spans="1:37" ht="12.75" customHeight="1" x14ac:dyDescent="0.25">
      <c r="A236" s="65" t="s">
        <v>558</v>
      </c>
      <c r="B236" s="268" t="s">
        <v>39</v>
      </c>
      <c r="C236" s="268"/>
      <c r="D236" s="268"/>
      <c r="E236" s="79" t="s">
        <v>46</v>
      </c>
      <c r="F236" s="74">
        <v>4.4400000000000004</v>
      </c>
      <c r="G236" s="74">
        <v>1.74</v>
      </c>
      <c r="H236" s="74">
        <v>30.84</v>
      </c>
      <c r="I236" s="74">
        <v>150</v>
      </c>
      <c r="J236" s="74"/>
      <c r="K236" s="74">
        <v>0.09</v>
      </c>
      <c r="L236" s="74"/>
      <c r="M236" s="74"/>
      <c r="N236" s="74">
        <v>0.91</v>
      </c>
      <c r="O236" s="74">
        <v>15</v>
      </c>
      <c r="P236" s="74">
        <v>49.2</v>
      </c>
      <c r="Q236" s="74">
        <v>19.8</v>
      </c>
      <c r="R236" s="74">
        <v>0.9</v>
      </c>
      <c r="T236" s="65" t="s">
        <v>558</v>
      </c>
      <c r="U236" s="268" t="s">
        <v>39</v>
      </c>
      <c r="V236" s="268"/>
      <c r="W236" s="268"/>
      <c r="X236" s="79" t="s">
        <v>46</v>
      </c>
      <c r="Y236" s="74">
        <v>4.4400000000000004</v>
      </c>
      <c r="Z236" s="74">
        <v>1.74</v>
      </c>
      <c r="AA236" s="74">
        <v>30.84</v>
      </c>
      <c r="AB236" s="74">
        <v>150</v>
      </c>
      <c r="AC236" s="74"/>
      <c r="AD236" s="74">
        <v>0.09</v>
      </c>
      <c r="AE236" s="74"/>
      <c r="AF236" s="74"/>
      <c r="AG236" s="74">
        <v>0.91</v>
      </c>
      <c r="AH236" s="74">
        <v>15</v>
      </c>
      <c r="AI236" s="74">
        <v>49.2</v>
      </c>
      <c r="AJ236" s="74">
        <v>19.8</v>
      </c>
      <c r="AK236" s="74">
        <v>0.9</v>
      </c>
    </row>
    <row r="237" spans="1:37" ht="12.75" customHeight="1" x14ac:dyDescent="0.25">
      <c r="A237" s="177" t="s">
        <v>261</v>
      </c>
      <c r="B237" s="257" t="s">
        <v>68</v>
      </c>
      <c r="C237" s="258"/>
      <c r="D237" s="259"/>
      <c r="E237" s="79" t="s">
        <v>55</v>
      </c>
      <c r="F237" s="74">
        <v>0.4</v>
      </c>
      <c r="G237" s="74">
        <v>0.4</v>
      </c>
      <c r="H237" s="74">
        <v>9.8000000000000007</v>
      </c>
      <c r="I237" s="74">
        <v>47</v>
      </c>
      <c r="J237" s="74"/>
      <c r="K237" s="74">
        <v>0.03</v>
      </c>
      <c r="L237" s="74">
        <v>10</v>
      </c>
      <c r="M237" s="74"/>
      <c r="N237" s="74">
        <v>0.3</v>
      </c>
      <c r="O237" s="74">
        <v>16</v>
      </c>
      <c r="P237" s="74">
        <v>11</v>
      </c>
      <c r="Q237" s="74">
        <v>9</v>
      </c>
      <c r="R237" s="74">
        <v>2.2000000000000002</v>
      </c>
      <c r="T237" s="177" t="s">
        <v>261</v>
      </c>
      <c r="U237" s="257" t="s">
        <v>68</v>
      </c>
      <c r="V237" s="258"/>
      <c r="W237" s="259"/>
      <c r="X237" s="79" t="s">
        <v>55</v>
      </c>
      <c r="Y237" s="74">
        <v>0.4</v>
      </c>
      <c r="Z237" s="74">
        <v>0.4</v>
      </c>
      <c r="AA237" s="74">
        <v>9.8000000000000007</v>
      </c>
      <c r="AB237" s="74">
        <v>47</v>
      </c>
      <c r="AC237" s="74"/>
      <c r="AD237" s="74">
        <v>0.03</v>
      </c>
      <c r="AE237" s="74">
        <v>10</v>
      </c>
      <c r="AF237" s="74"/>
      <c r="AG237" s="74">
        <v>0.3</v>
      </c>
      <c r="AH237" s="74">
        <v>16</v>
      </c>
      <c r="AI237" s="74">
        <v>11</v>
      </c>
      <c r="AJ237" s="74">
        <v>9</v>
      </c>
      <c r="AK237" s="74">
        <v>2.2000000000000002</v>
      </c>
    </row>
    <row r="238" spans="1:37" ht="12.75" customHeight="1" x14ac:dyDescent="0.25">
      <c r="A238" s="86"/>
      <c r="B238" s="298" t="s">
        <v>35</v>
      </c>
      <c r="C238" s="299"/>
      <c r="D238" s="300"/>
      <c r="E238" s="79"/>
      <c r="F238" s="178">
        <f>SUM(F233:F237)</f>
        <v>14.959999999999999</v>
      </c>
      <c r="G238" s="178">
        <f>SUM(G233:G237)</f>
        <v>15.03</v>
      </c>
      <c r="H238" s="178">
        <f>SUM(H233:H237)</f>
        <v>99.23</v>
      </c>
      <c r="I238" s="178">
        <f>SUM(I233:I237)</f>
        <v>588.20000000000005</v>
      </c>
      <c r="J238" s="179">
        <v>0.25030000000000002</v>
      </c>
      <c r="K238" s="180">
        <f t="shared" ref="K238:R238" si="94">SUM(K233:K237)</f>
        <v>0.22</v>
      </c>
      <c r="L238" s="180">
        <f t="shared" si="94"/>
        <v>11.25</v>
      </c>
      <c r="M238" s="180">
        <f t="shared" si="94"/>
        <v>9.9999999999999992E-2</v>
      </c>
      <c r="N238" s="180">
        <f t="shared" si="94"/>
        <v>1.7900000000000003</v>
      </c>
      <c r="O238" s="180">
        <f t="shared" si="94"/>
        <v>210.75</v>
      </c>
      <c r="P238" s="180">
        <f t="shared" si="94"/>
        <v>265.36</v>
      </c>
      <c r="Q238" s="180">
        <f t="shared" si="94"/>
        <v>63.31</v>
      </c>
      <c r="R238" s="180">
        <f t="shared" si="94"/>
        <v>5.0600000000000005</v>
      </c>
      <c r="T238" s="86"/>
      <c r="U238" s="298" t="s">
        <v>35</v>
      </c>
      <c r="V238" s="299"/>
      <c r="W238" s="300"/>
      <c r="X238" s="79"/>
      <c r="Y238" s="178">
        <f>SUM(Y233:Y237)</f>
        <v>14.959999999999999</v>
      </c>
      <c r="Z238" s="178">
        <f>SUM(Z233:Z237)</f>
        <v>15.03</v>
      </c>
      <c r="AA238" s="178">
        <f>SUM(AA233:AA237)</f>
        <v>99.23</v>
      </c>
      <c r="AB238" s="178">
        <f>SUM(AB233:AB237)</f>
        <v>588.20000000000005</v>
      </c>
      <c r="AC238" s="179">
        <v>0.25030000000000002</v>
      </c>
      <c r="AD238" s="180">
        <f t="shared" ref="AD238:AK238" si="95">SUM(AD233:AD237)</f>
        <v>0.22</v>
      </c>
      <c r="AE238" s="180">
        <f t="shared" si="95"/>
        <v>11.25</v>
      </c>
      <c r="AF238" s="180">
        <f t="shared" si="95"/>
        <v>9.9999999999999992E-2</v>
      </c>
      <c r="AG238" s="180">
        <f t="shared" si="95"/>
        <v>1.7900000000000003</v>
      </c>
      <c r="AH238" s="180">
        <f t="shared" si="95"/>
        <v>210.75</v>
      </c>
      <c r="AI238" s="180">
        <f t="shared" si="95"/>
        <v>265.36</v>
      </c>
      <c r="AJ238" s="180">
        <f t="shared" si="95"/>
        <v>63.31</v>
      </c>
      <c r="AK238" s="180">
        <f t="shared" si="95"/>
        <v>5.0600000000000005</v>
      </c>
    </row>
    <row r="239" spans="1:37" ht="12.75" customHeight="1" x14ac:dyDescent="0.25">
      <c r="A239" s="86"/>
      <c r="B239" s="301"/>
      <c r="C239" s="301"/>
      <c r="D239" s="301"/>
      <c r="E239" s="182"/>
      <c r="F239" s="176"/>
      <c r="G239" s="176"/>
      <c r="H239" s="176"/>
      <c r="I239" s="302" t="s">
        <v>33</v>
      </c>
      <c r="J239" s="302"/>
      <c r="K239" s="176"/>
      <c r="L239" s="176"/>
      <c r="M239" s="176"/>
      <c r="N239" s="176"/>
      <c r="O239" s="176"/>
      <c r="P239" s="176"/>
      <c r="Q239" s="176"/>
      <c r="R239" s="176"/>
      <c r="T239" s="86"/>
      <c r="U239" s="301"/>
      <c r="V239" s="301"/>
      <c r="W239" s="301"/>
      <c r="X239" s="182"/>
      <c r="Y239" s="176"/>
      <c r="Z239" s="176"/>
      <c r="AA239" s="176"/>
      <c r="AB239" s="302" t="s">
        <v>33</v>
      </c>
      <c r="AC239" s="302"/>
      <c r="AD239" s="176"/>
      <c r="AE239" s="176"/>
      <c r="AF239" s="176"/>
      <c r="AG239" s="176"/>
      <c r="AH239" s="176"/>
      <c r="AI239" s="176"/>
      <c r="AJ239" s="176"/>
      <c r="AK239" s="176"/>
    </row>
    <row r="240" spans="1:37" ht="12.75" customHeight="1" x14ac:dyDescent="0.25">
      <c r="A240" s="86" t="s">
        <v>322</v>
      </c>
      <c r="B240" s="257" t="s">
        <v>117</v>
      </c>
      <c r="C240" s="258"/>
      <c r="D240" s="259"/>
      <c r="E240" s="79" t="s">
        <v>473</v>
      </c>
      <c r="F240" s="74">
        <v>0.88</v>
      </c>
      <c r="G240" s="74">
        <v>4.9400000000000004</v>
      </c>
      <c r="H240" s="74">
        <v>3.09</v>
      </c>
      <c r="I240" s="74">
        <v>60.6</v>
      </c>
      <c r="J240" s="73"/>
      <c r="K240" s="73">
        <v>0.03</v>
      </c>
      <c r="L240" s="73">
        <v>10.83</v>
      </c>
      <c r="M240" s="73"/>
      <c r="N240" s="73">
        <v>0.39</v>
      </c>
      <c r="O240" s="73">
        <v>20.84</v>
      </c>
      <c r="P240" s="73">
        <v>29.21</v>
      </c>
      <c r="Q240" s="74">
        <v>15.44</v>
      </c>
      <c r="R240" s="73">
        <v>0.54</v>
      </c>
      <c r="T240" s="86" t="s">
        <v>409</v>
      </c>
      <c r="U240" s="312" t="s">
        <v>484</v>
      </c>
      <c r="V240" s="313"/>
      <c r="W240" s="314"/>
      <c r="X240" s="79" t="s">
        <v>103</v>
      </c>
      <c r="Y240" s="74">
        <v>0.73</v>
      </c>
      <c r="Z240" s="74">
        <v>4.7</v>
      </c>
      <c r="AA240" s="74">
        <v>5.38</v>
      </c>
      <c r="AB240" s="74">
        <v>68.64</v>
      </c>
      <c r="AC240" s="73"/>
      <c r="AD240" s="73">
        <v>0.04</v>
      </c>
      <c r="AE240" s="73">
        <v>3.62</v>
      </c>
      <c r="AF240" s="73"/>
      <c r="AG240" s="73">
        <v>0.35</v>
      </c>
      <c r="AH240" s="73">
        <v>11.11</v>
      </c>
      <c r="AI240" s="73">
        <v>25.26</v>
      </c>
      <c r="AJ240" s="74">
        <v>9.1300000000000008</v>
      </c>
      <c r="AK240" s="73">
        <v>0.41</v>
      </c>
    </row>
    <row r="241" spans="1:37" ht="12.75" customHeight="1" x14ac:dyDescent="0.25">
      <c r="A241" s="177" t="s">
        <v>283</v>
      </c>
      <c r="B241" s="257" t="s">
        <v>41</v>
      </c>
      <c r="C241" s="258"/>
      <c r="D241" s="259"/>
      <c r="E241" s="79" t="s">
        <v>56</v>
      </c>
      <c r="F241" s="73">
        <v>10.57</v>
      </c>
      <c r="G241" s="73">
        <v>3.29</v>
      </c>
      <c r="H241" s="74">
        <v>5.36</v>
      </c>
      <c r="I241" s="73">
        <v>92.99</v>
      </c>
      <c r="J241" s="73"/>
      <c r="K241" s="73">
        <v>0.16</v>
      </c>
      <c r="L241" s="74">
        <v>19.2</v>
      </c>
      <c r="M241" s="73">
        <v>0.02</v>
      </c>
      <c r="N241" s="73">
        <v>3.82</v>
      </c>
      <c r="O241" s="74">
        <v>32.42</v>
      </c>
      <c r="P241" s="73">
        <v>157.49</v>
      </c>
      <c r="Q241" s="73">
        <v>34.869999999999997</v>
      </c>
      <c r="R241" s="73">
        <v>1.23</v>
      </c>
      <c r="T241" s="177" t="s">
        <v>283</v>
      </c>
      <c r="U241" s="257" t="s">
        <v>41</v>
      </c>
      <c r="V241" s="258"/>
      <c r="W241" s="259"/>
      <c r="X241" s="79" t="s">
        <v>56</v>
      </c>
      <c r="Y241" s="73">
        <v>10.57</v>
      </c>
      <c r="Z241" s="73">
        <v>3.29</v>
      </c>
      <c r="AA241" s="74">
        <v>5.36</v>
      </c>
      <c r="AB241" s="73">
        <v>92.99</v>
      </c>
      <c r="AC241" s="73"/>
      <c r="AD241" s="73">
        <v>0.16</v>
      </c>
      <c r="AE241" s="74">
        <v>19.2</v>
      </c>
      <c r="AF241" s="73">
        <v>0.02</v>
      </c>
      <c r="AG241" s="73">
        <v>3.82</v>
      </c>
      <c r="AH241" s="74">
        <v>32.42</v>
      </c>
      <c r="AI241" s="73">
        <v>157.49</v>
      </c>
      <c r="AJ241" s="73">
        <v>34.869999999999997</v>
      </c>
      <c r="AK241" s="73">
        <v>1.23</v>
      </c>
    </row>
    <row r="242" spans="1:37" ht="12.75" customHeight="1" x14ac:dyDescent="0.25">
      <c r="A242" s="177" t="s">
        <v>270</v>
      </c>
      <c r="B242" s="257" t="s">
        <v>96</v>
      </c>
      <c r="C242" s="258"/>
      <c r="D242" s="259"/>
      <c r="E242" s="79" t="s">
        <v>58</v>
      </c>
      <c r="F242" s="73">
        <v>3.88</v>
      </c>
      <c r="G242" s="74">
        <v>5.09</v>
      </c>
      <c r="H242" s="74">
        <v>40.28</v>
      </c>
      <c r="I242" s="73">
        <v>225.18</v>
      </c>
      <c r="J242" s="73"/>
      <c r="K242" s="73">
        <v>0.04</v>
      </c>
      <c r="L242" s="73"/>
      <c r="M242" s="74">
        <v>0.02</v>
      </c>
      <c r="N242" s="73">
        <v>4.76</v>
      </c>
      <c r="O242" s="74">
        <v>12.98</v>
      </c>
      <c r="P242" s="73">
        <v>53.72</v>
      </c>
      <c r="Q242" s="74">
        <v>11.54</v>
      </c>
      <c r="R242" s="74">
        <v>1</v>
      </c>
      <c r="T242" s="177" t="s">
        <v>270</v>
      </c>
      <c r="U242" s="257" t="s">
        <v>96</v>
      </c>
      <c r="V242" s="258"/>
      <c r="W242" s="259"/>
      <c r="X242" s="79" t="s">
        <v>58</v>
      </c>
      <c r="Y242" s="73">
        <v>3.88</v>
      </c>
      <c r="Z242" s="74">
        <v>5.09</v>
      </c>
      <c r="AA242" s="74">
        <v>40.28</v>
      </c>
      <c r="AB242" s="73">
        <v>225.18</v>
      </c>
      <c r="AC242" s="73"/>
      <c r="AD242" s="73">
        <v>0.04</v>
      </c>
      <c r="AE242" s="73"/>
      <c r="AF242" s="74">
        <v>0.02</v>
      </c>
      <c r="AG242" s="73">
        <v>4.76</v>
      </c>
      <c r="AH242" s="74">
        <v>12.98</v>
      </c>
      <c r="AI242" s="73">
        <v>53.72</v>
      </c>
      <c r="AJ242" s="74">
        <v>11.54</v>
      </c>
      <c r="AK242" s="74">
        <v>1</v>
      </c>
    </row>
    <row r="243" spans="1:37" ht="12.75" customHeight="1" x14ac:dyDescent="0.25">
      <c r="A243" s="177" t="s">
        <v>284</v>
      </c>
      <c r="B243" s="257" t="s">
        <v>113</v>
      </c>
      <c r="C243" s="258"/>
      <c r="D243" s="259"/>
      <c r="E243" s="79" t="s">
        <v>123</v>
      </c>
      <c r="F243" s="73">
        <v>12.26</v>
      </c>
      <c r="G243" s="73">
        <v>7.87</v>
      </c>
      <c r="H243" s="74">
        <v>5.63</v>
      </c>
      <c r="I243" s="73">
        <v>142.25</v>
      </c>
      <c r="J243" s="73"/>
      <c r="K243" s="73">
        <v>0.35</v>
      </c>
      <c r="L243" s="73"/>
      <c r="M243" s="74">
        <v>0.06</v>
      </c>
      <c r="N243" s="74">
        <v>0.89</v>
      </c>
      <c r="O243" s="74">
        <v>13.93</v>
      </c>
      <c r="P243" s="73">
        <v>134.88</v>
      </c>
      <c r="Q243" s="74">
        <v>19.7</v>
      </c>
      <c r="R243" s="73">
        <v>1.84</v>
      </c>
      <c r="T243" s="177" t="s">
        <v>284</v>
      </c>
      <c r="U243" s="257" t="s">
        <v>113</v>
      </c>
      <c r="V243" s="258"/>
      <c r="W243" s="259"/>
      <c r="X243" s="79" t="s">
        <v>123</v>
      </c>
      <c r="Y243" s="73">
        <v>12.26</v>
      </c>
      <c r="Z243" s="73">
        <v>7.87</v>
      </c>
      <c r="AA243" s="74">
        <v>5.63</v>
      </c>
      <c r="AB243" s="73">
        <v>142.25</v>
      </c>
      <c r="AC243" s="73"/>
      <c r="AD243" s="73">
        <v>0.35</v>
      </c>
      <c r="AE243" s="73"/>
      <c r="AF243" s="74">
        <v>0.06</v>
      </c>
      <c r="AG243" s="74">
        <v>0.89</v>
      </c>
      <c r="AH243" s="74">
        <v>13.93</v>
      </c>
      <c r="AI243" s="73">
        <v>134.88</v>
      </c>
      <c r="AJ243" s="74">
        <v>19.7</v>
      </c>
      <c r="AK243" s="73">
        <v>1.84</v>
      </c>
    </row>
    <row r="244" spans="1:37" ht="12.75" customHeight="1" x14ac:dyDescent="0.25">
      <c r="A244" s="177" t="s">
        <v>268</v>
      </c>
      <c r="B244" s="257" t="s">
        <v>315</v>
      </c>
      <c r="C244" s="258"/>
      <c r="D244" s="259"/>
      <c r="E244" s="79" t="s">
        <v>56</v>
      </c>
      <c r="F244" s="74">
        <v>1</v>
      </c>
      <c r="G244" s="73"/>
      <c r="H244" s="74">
        <v>20.2</v>
      </c>
      <c r="I244" s="74">
        <v>84.8</v>
      </c>
      <c r="J244" s="73"/>
      <c r="K244" s="74">
        <v>2.1999999999999999E-2</v>
      </c>
      <c r="L244" s="74">
        <v>4</v>
      </c>
      <c r="M244" s="73"/>
      <c r="N244" s="74">
        <v>0.2</v>
      </c>
      <c r="O244" s="74">
        <v>14</v>
      </c>
      <c r="P244" s="74">
        <v>14</v>
      </c>
      <c r="Q244" s="74">
        <v>8</v>
      </c>
      <c r="R244" s="74">
        <v>2.8</v>
      </c>
      <c r="T244" s="177" t="s">
        <v>268</v>
      </c>
      <c r="U244" s="257" t="s">
        <v>315</v>
      </c>
      <c r="V244" s="258"/>
      <c r="W244" s="259"/>
      <c r="X244" s="79" t="s">
        <v>56</v>
      </c>
      <c r="Y244" s="74">
        <v>1</v>
      </c>
      <c r="Z244" s="73"/>
      <c r="AA244" s="74">
        <v>20.2</v>
      </c>
      <c r="AB244" s="74">
        <v>84.8</v>
      </c>
      <c r="AC244" s="73"/>
      <c r="AD244" s="74">
        <v>2.1999999999999999E-2</v>
      </c>
      <c r="AE244" s="74">
        <v>4</v>
      </c>
      <c r="AF244" s="73"/>
      <c r="AG244" s="74">
        <v>0.2</v>
      </c>
      <c r="AH244" s="74">
        <v>14</v>
      </c>
      <c r="AI244" s="74">
        <v>14</v>
      </c>
      <c r="AJ244" s="74">
        <v>8</v>
      </c>
      <c r="AK244" s="74">
        <v>2.8</v>
      </c>
    </row>
    <row r="245" spans="1:37" s="75" customFormat="1" ht="12.75" customHeight="1" x14ac:dyDescent="0.25">
      <c r="A245" s="65" t="s">
        <v>558</v>
      </c>
      <c r="B245" s="257" t="s">
        <v>45</v>
      </c>
      <c r="C245" s="258"/>
      <c r="D245" s="259"/>
      <c r="E245" s="79" t="s">
        <v>476</v>
      </c>
      <c r="F245" s="74">
        <v>6.24</v>
      </c>
      <c r="G245" s="74">
        <v>0.96</v>
      </c>
      <c r="H245" s="74">
        <v>38.5</v>
      </c>
      <c r="I245" s="74">
        <v>182.4</v>
      </c>
      <c r="J245" s="74"/>
      <c r="K245" s="74">
        <v>0.06</v>
      </c>
      <c r="L245" s="74"/>
      <c r="M245" s="74"/>
      <c r="N245" s="74">
        <v>0.61</v>
      </c>
      <c r="O245" s="64">
        <v>20.16</v>
      </c>
      <c r="P245" s="64">
        <v>83.52</v>
      </c>
      <c r="Q245" s="64">
        <v>18.239999999999998</v>
      </c>
      <c r="R245" s="64">
        <v>1.92</v>
      </c>
      <c r="T245" s="65" t="s">
        <v>558</v>
      </c>
      <c r="U245" s="257" t="s">
        <v>45</v>
      </c>
      <c r="V245" s="258"/>
      <c r="W245" s="259"/>
      <c r="X245" s="79" t="s">
        <v>476</v>
      </c>
      <c r="Y245" s="74">
        <v>6.24</v>
      </c>
      <c r="Z245" s="74">
        <v>0.96</v>
      </c>
      <c r="AA245" s="74">
        <v>38.5</v>
      </c>
      <c r="AB245" s="74">
        <v>182.4</v>
      </c>
      <c r="AC245" s="74"/>
      <c r="AD245" s="74">
        <v>0.06</v>
      </c>
      <c r="AE245" s="74"/>
      <c r="AF245" s="74"/>
      <c r="AG245" s="74">
        <v>0.61</v>
      </c>
      <c r="AH245" s="74">
        <v>20.16</v>
      </c>
      <c r="AI245" s="74">
        <v>83.52</v>
      </c>
      <c r="AJ245" s="74">
        <v>18.239999999999998</v>
      </c>
      <c r="AK245" s="74">
        <v>1.92</v>
      </c>
    </row>
    <row r="246" spans="1:37" s="75" customFormat="1" ht="12.75" customHeight="1" x14ac:dyDescent="0.25">
      <c r="A246" s="177"/>
      <c r="B246" s="257"/>
      <c r="C246" s="258"/>
      <c r="D246" s="259"/>
      <c r="E246" s="79"/>
      <c r="F246" s="184"/>
      <c r="G246" s="74"/>
      <c r="H246" s="184"/>
      <c r="I246" s="74"/>
      <c r="J246" s="73"/>
      <c r="K246" s="74"/>
      <c r="L246" s="73"/>
      <c r="M246" s="73"/>
      <c r="N246" s="73"/>
      <c r="O246" s="64"/>
      <c r="P246" s="64"/>
      <c r="Q246" s="64"/>
      <c r="R246" s="64"/>
      <c r="T246" s="65"/>
      <c r="U246" s="237"/>
      <c r="V246" s="238"/>
      <c r="W246" s="239"/>
      <c r="X246" s="62"/>
      <c r="Y246" s="82"/>
      <c r="Z246" s="64"/>
      <c r="AA246" s="82"/>
      <c r="AB246" s="64"/>
      <c r="AC246" s="63"/>
      <c r="AD246" s="64"/>
      <c r="AE246" s="63"/>
      <c r="AF246" s="63"/>
      <c r="AG246" s="63"/>
      <c r="AH246" s="64"/>
      <c r="AI246" s="64"/>
      <c r="AJ246" s="64"/>
      <c r="AK246" s="64"/>
    </row>
    <row r="247" spans="1:37" ht="12.75" customHeight="1" x14ac:dyDescent="0.25">
      <c r="A247" s="109"/>
      <c r="B247" s="240" t="s">
        <v>34</v>
      </c>
      <c r="C247" s="241"/>
      <c r="D247" s="242"/>
      <c r="E247" s="88"/>
      <c r="F247" s="90">
        <f>SUM(F240:F246)</f>
        <v>34.830000000000005</v>
      </c>
      <c r="G247" s="90">
        <f>SUM(G240:G246)</f>
        <v>22.150000000000002</v>
      </c>
      <c r="H247" s="90">
        <f>SUM(H240:H246)</f>
        <v>113.06</v>
      </c>
      <c r="I247" s="90">
        <f>SUM(I240:I246)</f>
        <v>788.21999999999991</v>
      </c>
      <c r="J247" s="68">
        <v>0.33539999999999998</v>
      </c>
      <c r="K247" s="91">
        <f t="shared" ref="K247:R247" si="96">SUM(K240:K246)</f>
        <v>0.66199999999999992</v>
      </c>
      <c r="L247" s="91">
        <f t="shared" si="96"/>
        <v>34.03</v>
      </c>
      <c r="M247" s="91">
        <f t="shared" si="96"/>
        <v>0.1</v>
      </c>
      <c r="N247" s="92">
        <f t="shared" si="96"/>
        <v>10.669999999999998</v>
      </c>
      <c r="O247" s="91">
        <f t="shared" si="96"/>
        <v>114.33000000000001</v>
      </c>
      <c r="P247" s="91">
        <f t="shared" si="96"/>
        <v>472.82</v>
      </c>
      <c r="Q247" s="91">
        <f t="shared" si="96"/>
        <v>107.78999999999999</v>
      </c>
      <c r="R247" s="92">
        <f t="shared" si="96"/>
        <v>9.33</v>
      </c>
      <c r="T247" s="109"/>
      <c r="U247" s="240" t="s">
        <v>34</v>
      </c>
      <c r="V247" s="241"/>
      <c r="W247" s="242"/>
      <c r="X247" s="88"/>
      <c r="Y247" s="90">
        <f>SUM(Y240:Y246)</f>
        <v>34.68</v>
      </c>
      <c r="Z247" s="90">
        <f>SUM(Z240:Z246)</f>
        <v>21.91</v>
      </c>
      <c r="AA247" s="90">
        <f>SUM(AA240:AA246)</f>
        <v>115.35000000000001</v>
      </c>
      <c r="AB247" s="90">
        <f>SUM(AB240:AB246)</f>
        <v>796.25999999999988</v>
      </c>
      <c r="AC247" s="68">
        <v>0.33879999999999999</v>
      </c>
      <c r="AD247" s="91">
        <f t="shared" ref="AD247:AK247" si="97">SUM(AD240:AD246)</f>
        <v>0.67199999999999993</v>
      </c>
      <c r="AE247" s="91">
        <f t="shared" si="97"/>
        <v>26.82</v>
      </c>
      <c r="AF247" s="91">
        <f t="shared" si="97"/>
        <v>0.1</v>
      </c>
      <c r="AG247" s="92">
        <f t="shared" si="97"/>
        <v>10.629999999999999</v>
      </c>
      <c r="AH247" s="91">
        <f t="shared" si="97"/>
        <v>104.6</v>
      </c>
      <c r="AI247" s="91">
        <f t="shared" si="97"/>
        <v>468.87</v>
      </c>
      <c r="AJ247" s="91">
        <f t="shared" si="97"/>
        <v>101.47999999999999</v>
      </c>
      <c r="AK247" s="91">
        <f t="shared" si="97"/>
        <v>9.1999999999999993</v>
      </c>
    </row>
    <row r="248" spans="1:37" ht="12.75" customHeight="1" thickBot="1" x14ac:dyDescent="0.3">
      <c r="A248" s="93"/>
      <c r="B248" s="263" t="s">
        <v>36</v>
      </c>
      <c r="C248" s="264"/>
      <c r="D248" s="265"/>
      <c r="E248" s="94"/>
      <c r="F248" s="95">
        <f>F238+F247</f>
        <v>49.790000000000006</v>
      </c>
      <c r="G248" s="95">
        <f t="shared" ref="G248:I248" si="98">G238+G247</f>
        <v>37.18</v>
      </c>
      <c r="H248" s="95">
        <f t="shared" si="98"/>
        <v>212.29000000000002</v>
      </c>
      <c r="I248" s="95">
        <f t="shared" si="98"/>
        <v>1376.42</v>
      </c>
      <c r="J248" s="69">
        <v>0.5857</v>
      </c>
      <c r="K248" s="110">
        <f>K238+K247</f>
        <v>0.8819999999999999</v>
      </c>
      <c r="L248" s="110">
        <f t="shared" ref="L248:R248" si="99">L238+L247</f>
        <v>45.28</v>
      </c>
      <c r="M248" s="138">
        <f t="shared" si="99"/>
        <v>0.2</v>
      </c>
      <c r="N248" s="138">
        <f t="shared" si="99"/>
        <v>12.459999999999999</v>
      </c>
      <c r="O248" s="110">
        <f t="shared" si="99"/>
        <v>325.08000000000004</v>
      </c>
      <c r="P248" s="95">
        <f t="shared" si="99"/>
        <v>738.18000000000006</v>
      </c>
      <c r="Q248" s="110">
        <f t="shared" si="99"/>
        <v>171.1</v>
      </c>
      <c r="R248" s="110">
        <f t="shared" si="99"/>
        <v>14.39</v>
      </c>
      <c r="T248" s="93"/>
      <c r="U248" s="263" t="s">
        <v>36</v>
      </c>
      <c r="V248" s="264"/>
      <c r="W248" s="265"/>
      <c r="X248" s="94"/>
      <c r="Y248" s="95">
        <f>Y238+Y247</f>
        <v>49.64</v>
      </c>
      <c r="Z248" s="95">
        <f t="shared" ref="Z248:AB248" si="100">Z238+Z247</f>
        <v>36.94</v>
      </c>
      <c r="AA248" s="95">
        <f t="shared" si="100"/>
        <v>214.58</v>
      </c>
      <c r="AB248" s="95">
        <f t="shared" si="100"/>
        <v>1384.46</v>
      </c>
      <c r="AC248" s="69">
        <v>0.58909999999999996</v>
      </c>
      <c r="AD248" s="110">
        <f>AD238+AD247</f>
        <v>0.8919999999999999</v>
      </c>
      <c r="AE248" s="110">
        <f t="shared" ref="AE248:AK248" si="101">AE238+AE247</f>
        <v>38.07</v>
      </c>
      <c r="AF248" s="138">
        <f t="shared" si="101"/>
        <v>0.2</v>
      </c>
      <c r="AG248" s="138">
        <f t="shared" si="101"/>
        <v>12.42</v>
      </c>
      <c r="AH248" s="110">
        <f t="shared" si="101"/>
        <v>315.35000000000002</v>
      </c>
      <c r="AI248" s="95">
        <f t="shared" si="101"/>
        <v>734.23</v>
      </c>
      <c r="AJ248" s="110">
        <f t="shared" si="101"/>
        <v>164.79</v>
      </c>
      <c r="AK248" s="110">
        <f t="shared" si="101"/>
        <v>14.26</v>
      </c>
    </row>
    <row r="249" spans="1:37" ht="12.75" customHeight="1" x14ac:dyDescent="0.25">
      <c r="A249" s="325" t="s">
        <v>348</v>
      </c>
      <c r="B249" s="325"/>
      <c r="C249" s="325"/>
      <c r="D249" s="325"/>
      <c r="E249" s="131"/>
      <c r="F249" s="132"/>
      <c r="G249" s="132"/>
      <c r="H249" s="132"/>
      <c r="I249" s="132"/>
      <c r="J249" s="133"/>
      <c r="K249" s="113"/>
      <c r="L249" s="113"/>
      <c r="M249" s="113"/>
      <c r="N249" s="113"/>
      <c r="O249" s="113"/>
      <c r="P249" s="132"/>
      <c r="Q249" s="113"/>
      <c r="R249" s="113"/>
      <c r="T249" s="325" t="s">
        <v>348</v>
      </c>
      <c r="U249" s="325"/>
      <c r="V249" s="325"/>
      <c r="W249" s="325"/>
      <c r="X249" s="131"/>
      <c r="Y249" s="132"/>
      <c r="Z249" s="132"/>
      <c r="AA249" s="132"/>
      <c r="AB249" s="132"/>
      <c r="AC249" s="133"/>
      <c r="AD249" s="113"/>
      <c r="AE249" s="113"/>
      <c r="AF249" s="113"/>
      <c r="AG249" s="113"/>
      <c r="AH249" s="113"/>
      <c r="AI249" s="132"/>
      <c r="AJ249" s="113"/>
      <c r="AK249" s="113"/>
    </row>
    <row r="250" spans="1:37" ht="12.75" customHeight="1" x14ac:dyDescent="0.25">
      <c r="A250" s="65" t="s">
        <v>349</v>
      </c>
      <c r="B250" s="260" t="s">
        <v>350</v>
      </c>
      <c r="C250" s="261"/>
      <c r="D250" s="262"/>
      <c r="E250" s="63">
        <v>200</v>
      </c>
      <c r="F250" s="64">
        <v>5.8</v>
      </c>
      <c r="G250" s="64">
        <v>5</v>
      </c>
      <c r="H250" s="64">
        <v>9.6</v>
      </c>
      <c r="I250" s="64">
        <v>107</v>
      </c>
      <c r="J250" s="70"/>
      <c r="K250" s="64">
        <v>0.08</v>
      </c>
      <c r="L250" s="64">
        <v>2.6</v>
      </c>
      <c r="M250" s="64">
        <v>0.04</v>
      </c>
      <c r="N250" s="64">
        <v>0.2</v>
      </c>
      <c r="O250" s="64">
        <v>240</v>
      </c>
      <c r="P250" s="134">
        <v>180</v>
      </c>
      <c r="Q250" s="64">
        <v>28</v>
      </c>
      <c r="R250" s="64">
        <v>0.2</v>
      </c>
      <c r="T250" s="65" t="s">
        <v>349</v>
      </c>
      <c r="U250" s="260" t="s">
        <v>350</v>
      </c>
      <c r="V250" s="261"/>
      <c r="W250" s="262"/>
      <c r="X250" s="63">
        <v>200</v>
      </c>
      <c r="Y250" s="64">
        <v>5.8</v>
      </c>
      <c r="Z250" s="64">
        <v>5</v>
      </c>
      <c r="AA250" s="64">
        <v>9.6</v>
      </c>
      <c r="AB250" s="64">
        <v>107</v>
      </c>
      <c r="AC250" s="70"/>
      <c r="AD250" s="64">
        <v>0.08</v>
      </c>
      <c r="AE250" s="64">
        <v>2.6</v>
      </c>
      <c r="AF250" s="64">
        <v>0.04</v>
      </c>
      <c r="AG250" s="64">
        <v>0.2</v>
      </c>
      <c r="AH250" s="64">
        <v>240</v>
      </c>
      <c r="AI250" s="134">
        <v>180</v>
      </c>
      <c r="AJ250" s="64">
        <v>28</v>
      </c>
      <c r="AK250" s="64">
        <v>0.2</v>
      </c>
    </row>
    <row r="251" spans="1:37" ht="12.75" customHeight="1" thickBot="1" x14ac:dyDescent="0.3">
      <c r="A251" s="63"/>
      <c r="B251" s="263" t="s">
        <v>36</v>
      </c>
      <c r="C251" s="264"/>
      <c r="D251" s="265"/>
      <c r="E251" s="63"/>
      <c r="F251" s="84">
        <v>5.8</v>
      </c>
      <c r="G251" s="84">
        <v>5</v>
      </c>
      <c r="H251" s="84">
        <v>9.6</v>
      </c>
      <c r="I251" s="84">
        <v>107</v>
      </c>
      <c r="J251" s="70"/>
      <c r="K251" s="85">
        <f t="shared" ref="K251:R251" si="102">SUM(K250)</f>
        <v>0.08</v>
      </c>
      <c r="L251" s="85">
        <f t="shared" si="102"/>
        <v>2.6</v>
      </c>
      <c r="M251" s="85">
        <f t="shared" si="102"/>
        <v>0.04</v>
      </c>
      <c r="N251" s="85">
        <f t="shared" si="102"/>
        <v>0.2</v>
      </c>
      <c r="O251" s="85">
        <f t="shared" si="102"/>
        <v>240</v>
      </c>
      <c r="P251" s="85">
        <f t="shared" si="102"/>
        <v>180</v>
      </c>
      <c r="Q251" s="85">
        <f t="shared" si="102"/>
        <v>28</v>
      </c>
      <c r="R251" s="85">
        <f t="shared" si="102"/>
        <v>0.2</v>
      </c>
      <c r="T251" s="63"/>
      <c r="U251" s="263" t="s">
        <v>36</v>
      </c>
      <c r="V251" s="264"/>
      <c r="W251" s="265"/>
      <c r="X251" s="63"/>
      <c r="Y251" s="84">
        <v>5.8</v>
      </c>
      <c r="Z251" s="84">
        <v>5</v>
      </c>
      <c r="AA251" s="84">
        <v>9.6</v>
      </c>
      <c r="AB251" s="84">
        <v>107</v>
      </c>
      <c r="AC251" s="70"/>
      <c r="AD251" s="85">
        <f t="shared" ref="AD251:AK251" si="103">SUM(AD250)</f>
        <v>0.08</v>
      </c>
      <c r="AE251" s="85">
        <f t="shared" si="103"/>
        <v>2.6</v>
      </c>
      <c r="AF251" s="85">
        <f t="shared" si="103"/>
        <v>0.04</v>
      </c>
      <c r="AG251" s="85">
        <f t="shared" si="103"/>
        <v>0.2</v>
      </c>
      <c r="AH251" s="85">
        <f t="shared" si="103"/>
        <v>240</v>
      </c>
      <c r="AI251" s="85">
        <f t="shared" si="103"/>
        <v>180</v>
      </c>
      <c r="AJ251" s="85">
        <f t="shared" si="103"/>
        <v>28</v>
      </c>
      <c r="AK251" s="85">
        <f t="shared" si="103"/>
        <v>0.2</v>
      </c>
    </row>
    <row r="252" spans="1:37" ht="13.5" customHeight="1" thickBot="1" x14ac:dyDescent="0.3">
      <c r="A252" s="96"/>
      <c r="B252" s="243" t="s">
        <v>374</v>
      </c>
      <c r="C252" s="244"/>
      <c r="D252" s="245"/>
      <c r="E252" s="97"/>
      <c r="F252" s="123">
        <f>(F146+F169+F192+F215+F238)/5</f>
        <v>19.25</v>
      </c>
      <c r="G252" s="123">
        <f t="shared" ref="G252:I252" si="104">(G146+G169+G192+G215+G238)/5</f>
        <v>19.746000000000002</v>
      </c>
      <c r="H252" s="123">
        <f t="shared" si="104"/>
        <v>83.748000000000005</v>
      </c>
      <c r="I252" s="98">
        <f t="shared" si="104"/>
        <v>589.05799999999999</v>
      </c>
      <c r="J252" s="99">
        <f>(J146+J169+J192+J215+J238)/5</f>
        <v>0.25065999999999999</v>
      </c>
      <c r="K252" s="100"/>
      <c r="L252" s="100"/>
      <c r="M252" s="100"/>
      <c r="N252" s="100"/>
      <c r="O252" s="100"/>
      <c r="P252" s="100"/>
      <c r="Q252" s="100"/>
      <c r="R252" s="101"/>
      <c r="T252" s="96"/>
      <c r="U252" s="243" t="s">
        <v>374</v>
      </c>
      <c r="V252" s="244"/>
      <c r="W252" s="245"/>
      <c r="X252" s="97"/>
      <c r="Y252" s="123">
        <f>(Y146+Y169+Y192+Y215+Y238)/5</f>
        <v>19.25</v>
      </c>
      <c r="Z252" s="123">
        <f t="shared" ref="Z252:AB252" si="105">(Z146+Z169+Z192+Z215+Z238)/5</f>
        <v>19.746000000000002</v>
      </c>
      <c r="AA252" s="123">
        <f t="shared" si="105"/>
        <v>83.748000000000005</v>
      </c>
      <c r="AB252" s="98">
        <f t="shared" si="105"/>
        <v>589.05799999999999</v>
      </c>
      <c r="AC252" s="99">
        <f>(AC146+AC169+AC192+AC215+AC238)/5</f>
        <v>0.25065999999999999</v>
      </c>
      <c r="AD252" s="100"/>
      <c r="AE252" s="100"/>
      <c r="AF252" s="100"/>
      <c r="AG252" s="100"/>
      <c r="AH252" s="100"/>
      <c r="AI252" s="100"/>
      <c r="AJ252" s="100"/>
      <c r="AK252" s="101"/>
    </row>
    <row r="253" spans="1:37" ht="13.5" customHeight="1" thickBot="1" x14ac:dyDescent="0.3">
      <c r="A253" s="96"/>
      <c r="B253" s="243" t="s">
        <v>375</v>
      </c>
      <c r="C253" s="244"/>
      <c r="D253" s="245"/>
      <c r="E253" s="97"/>
      <c r="F253" s="123">
        <f>(F155+F178+F201+F224+F247)/5</f>
        <v>26.954000000000001</v>
      </c>
      <c r="G253" s="123">
        <f t="shared" ref="G253:I253" si="106">(G155+G178+G201+G224+G247)/5</f>
        <v>27.65</v>
      </c>
      <c r="H253" s="123">
        <f t="shared" si="106"/>
        <v>117.25</v>
      </c>
      <c r="I253" s="123">
        <f t="shared" si="106"/>
        <v>827.07399999999996</v>
      </c>
      <c r="J253" s="99">
        <f>(J247+J224+J201+J178+J155)/5</f>
        <v>0.35194000000000003</v>
      </c>
      <c r="K253" s="100"/>
      <c r="L253" s="100"/>
      <c r="M253" s="100"/>
      <c r="N253" s="100"/>
      <c r="O253" s="102"/>
      <c r="P253" s="102"/>
      <c r="Q253" s="100"/>
      <c r="R253" s="101"/>
      <c r="T253" s="96"/>
      <c r="U253" s="243" t="s">
        <v>375</v>
      </c>
      <c r="V253" s="244"/>
      <c r="W253" s="245"/>
      <c r="X253" s="97"/>
      <c r="Y253" s="123">
        <f>(Y155+Y178+Y201+Y224+Y247)/5</f>
        <v>26.954000000000001</v>
      </c>
      <c r="Z253" s="123">
        <f t="shared" ref="Z253:AB253" si="107">(Z155+Z178+Z201+Z224+Z247)/5</f>
        <v>27.65</v>
      </c>
      <c r="AA253" s="123">
        <f t="shared" si="107"/>
        <v>117.25399999999999</v>
      </c>
      <c r="AB253" s="123">
        <f t="shared" si="107"/>
        <v>827.44200000000001</v>
      </c>
      <c r="AC253" s="99">
        <f>(AC247+AC224+AC201+AC178+AC155)/5</f>
        <v>0.35210000000000002</v>
      </c>
      <c r="AD253" s="100"/>
      <c r="AE253" s="100"/>
      <c r="AF253" s="100"/>
      <c r="AG253" s="100"/>
      <c r="AH253" s="102"/>
      <c r="AI253" s="102"/>
      <c r="AJ253" s="100"/>
      <c r="AK253" s="101"/>
    </row>
    <row r="254" spans="1:37" ht="13.5" customHeight="1" thickBot="1" x14ac:dyDescent="0.3">
      <c r="A254" s="103"/>
      <c r="B254" s="234" t="s">
        <v>376</v>
      </c>
      <c r="C254" s="234"/>
      <c r="D254" s="234"/>
      <c r="E254" s="104"/>
      <c r="F254" s="105">
        <f>(F248+F225+F202+F179+F156)/5</f>
        <v>46.203999999999994</v>
      </c>
      <c r="G254" s="105">
        <f t="shared" ref="G254:I254" si="108">(G248+G225+G202+G179+G156)/5</f>
        <v>47.396000000000001</v>
      </c>
      <c r="H254" s="105">
        <f t="shared" si="108"/>
        <v>200.99799999999999</v>
      </c>
      <c r="I254" s="105">
        <f t="shared" si="108"/>
        <v>1416.1320000000001</v>
      </c>
      <c r="J254" s="106">
        <f>(J248++J225+J202+J179+J156)/5</f>
        <v>0.60260000000000002</v>
      </c>
      <c r="K254" s="105">
        <f>K156+K179+K202+K225+K248</f>
        <v>10.087</v>
      </c>
      <c r="L254" s="105">
        <f t="shared" ref="L254:R254" si="109">L156+L179+L202+L225+L248</f>
        <v>330.52099999999996</v>
      </c>
      <c r="M254" s="105">
        <f t="shared" si="109"/>
        <v>29.639999999999997</v>
      </c>
      <c r="N254" s="105">
        <f t="shared" si="109"/>
        <v>57.743000000000002</v>
      </c>
      <c r="O254" s="105">
        <f t="shared" si="109"/>
        <v>2639.3</v>
      </c>
      <c r="P254" s="105">
        <f t="shared" si="109"/>
        <v>4189.3600000000006</v>
      </c>
      <c r="Q254" s="105">
        <f t="shared" si="109"/>
        <v>1087.9799999999998</v>
      </c>
      <c r="R254" s="105">
        <f t="shared" si="109"/>
        <v>75.89</v>
      </c>
      <c r="T254" s="103"/>
      <c r="U254" s="234" t="s">
        <v>376</v>
      </c>
      <c r="V254" s="234"/>
      <c r="W254" s="234"/>
      <c r="X254" s="104"/>
      <c r="Y254" s="105">
        <f>(Y248+Y225+Y202+Y179+Y156)/5</f>
        <v>46.203999999999994</v>
      </c>
      <c r="Z254" s="105">
        <f t="shared" ref="Z254:AB254" si="110">(Z248+Z225+Z202+Z179+Z156)/5</f>
        <v>47.396000000000001</v>
      </c>
      <c r="AA254" s="105">
        <f t="shared" si="110"/>
        <v>201.00200000000001</v>
      </c>
      <c r="AB254" s="105">
        <f t="shared" si="110"/>
        <v>1416.5</v>
      </c>
      <c r="AC254" s="106">
        <f>(AC248++AC225+AC202+AC179+AC156)/5</f>
        <v>0.60275999999999996</v>
      </c>
      <c r="AD254" s="105">
        <f>AD156+AD179+AD202+AD225+AD248</f>
        <v>10.067</v>
      </c>
      <c r="AE254" s="105">
        <f t="shared" ref="AE254:AK254" si="111">AE156+AE179+AE202+AE225+AE248</f>
        <v>310.46100000000001</v>
      </c>
      <c r="AF254" s="105">
        <f t="shared" si="111"/>
        <v>29.629999999999995</v>
      </c>
      <c r="AG254" s="105">
        <f t="shared" si="111"/>
        <v>57.603000000000002</v>
      </c>
      <c r="AH254" s="105">
        <f t="shared" si="111"/>
        <v>2619.9299999999998</v>
      </c>
      <c r="AI254" s="105">
        <f t="shared" si="111"/>
        <v>4197.6499999999996</v>
      </c>
      <c r="AJ254" s="105">
        <f t="shared" si="111"/>
        <v>1087.8600000000001</v>
      </c>
      <c r="AK254" s="105">
        <f t="shared" si="111"/>
        <v>76.23</v>
      </c>
    </row>
    <row r="255" spans="1:37" ht="13.5" customHeight="1" thickBot="1" x14ac:dyDescent="0.3">
      <c r="A255" s="103"/>
      <c r="B255" s="234" t="s">
        <v>377</v>
      </c>
      <c r="C255" s="234"/>
      <c r="D255" s="234"/>
      <c r="E255" s="96"/>
      <c r="F255" s="114">
        <v>0.13</v>
      </c>
      <c r="G255" s="115">
        <v>0.3</v>
      </c>
      <c r="H255" s="114">
        <v>0.56999999999999995</v>
      </c>
      <c r="I255" s="116"/>
      <c r="J255" s="117"/>
      <c r="K255" s="118"/>
      <c r="L255" s="119"/>
      <c r="M255" s="118"/>
      <c r="N255" s="119"/>
      <c r="O255" s="118"/>
      <c r="P255" s="119"/>
      <c r="Q255" s="118"/>
      <c r="R255" s="119"/>
      <c r="T255" s="103"/>
      <c r="U255" s="234" t="s">
        <v>377</v>
      </c>
      <c r="V255" s="234"/>
      <c r="W255" s="234"/>
      <c r="X255" s="96"/>
      <c r="Y255" s="114">
        <v>0.13</v>
      </c>
      <c r="Z255" s="115">
        <v>0.3</v>
      </c>
      <c r="AA255" s="114">
        <v>0.56999999999999995</v>
      </c>
      <c r="AB255" s="116"/>
      <c r="AC255" s="117"/>
      <c r="AD255" s="118"/>
      <c r="AE255" s="119"/>
      <c r="AF255" s="118"/>
      <c r="AG255" s="119"/>
      <c r="AH255" s="118"/>
      <c r="AI255" s="119"/>
      <c r="AJ255" s="118"/>
      <c r="AK255" s="119"/>
    </row>
    <row r="256" spans="1:37" ht="15.75" thickBot="1" x14ac:dyDescent="0.3">
      <c r="A256" s="255" t="s">
        <v>119</v>
      </c>
      <c r="B256" s="256"/>
      <c r="C256" s="256"/>
      <c r="D256" s="256"/>
      <c r="E256" s="256"/>
      <c r="F256" s="139">
        <f>(F254+F134)/2</f>
        <v>46.198999999999998</v>
      </c>
      <c r="G256" s="139">
        <f t="shared" ref="G256:J256" si="112">(G254+G134)/2</f>
        <v>47.397999999999996</v>
      </c>
      <c r="H256" s="139">
        <f t="shared" si="112"/>
        <v>200.99599999999998</v>
      </c>
      <c r="I256" s="139">
        <f t="shared" si="112"/>
        <v>1416.7849999999999</v>
      </c>
      <c r="J256" s="140">
        <f t="shared" si="112"/>
        <v>0.60289999999999999</v>
      </c>
      <c r="K256" s="141"/>
      <c r="L256" s="141"/>
      <c r="M256" s="141"/>
      <c r="N256" s="141"/>
      <c r="O256" s="141"/>
      <c r="P256" s="141"/>
      <c r="Q256" s="141"/>
      <c r="R256" s="142"/>
      <c r="T256" s="255" t="s">
        <v>119</v>
      </c>
      <c r="U256" s="256"/>
      <c r="V256" s="256"/>
      <c r="W256" s="256"/>
      <c r="X256" s="256"/>
      <c r="Y256" s="139">
        <f>(Y254+Y134)/2</f>
        <v>46.200999999999993</v>
      </c>
      <c r="Z256" s="139">
        <f t="shared" ref="Z256:AC256" si="113">(Z254+Z134)/2</f>
        <v>47.399000000000001</v>
      </c>
      <c r="AA256" s="139">
        <f t="shared" si="113"/>
        <v>201</v>
      </c>
      <c r="AB256" s="139">
        <f t="shared" si="113"/>
        <v>1417.175</v>
      </c>
      <c r="AC256" s="140">
        <f t="shared" si="113"/>
        <v>0.60302999999999995</v>
      </c>
      <c r="AD256" s="141"/>
      <c r="AE256" s="141"/>
      <c r="AF256" s="141"/>
      <c r="AG256" s="141"/>
      <c r="AH256" s="141"/>
      <c r="AI256" s="141"/>
      <c r="AJ256" s="141"/>
      <c r="AK256" s="142"/>
    </row>
    <row r="257" spans="1:37" ht="15.75" thickBot="1" x14ac:dyDescent="0.3">
      <c r="A257" s="315" t="s">
        <v>118</v>
      </c>
      <c r="B257" s="316"/>
      <c r="C257" s="316"/>
      <c r="D257" s="316"/>
      <c r="E257" s="317"/>
      <c r="F257" s="143">
        <v>1</v>
      </c>
      <c r="G257" s="143">
        <v>1</v>
      </c>
      <c r="H257" s="143">
        <v>4</v>
      </c>
      <c r="I257" s="144"/>
      <c r="J257" s="144"/>
      <c r="K257" s="144"/>
      <c r="L257" s="144"/>
      <c r="M257" s="144"/>
      <c r="N257" s="144"/>
      <c r="O257" s="145"/>
      <c r="P257" s="145"/>
      <c r="Q257" s="146"/>
      <c r="R257" s="144"/>
      <c r="T257" s="315" t="s">
        <v>118</v>
      </c>
      <c r="U257" s="316"/>
      <c r="V257" s="316"/>
      <c r="W257" s="316"/>
      <c r="X257" s="317"/>
      <c r="Y257" s="143">
        <v>1</v>
      </c>
      <c r="Z257" s="143">
        <v>1</v>
      </c>
      <c r="AA257" s="143">
        <v>4</v>
      </c>
      <c r="AB257" s="144"/>
      <c r="AC257" s="144"/>
      <c r="AD257" s="144"/>
      <c r="AE257" s="144"/>
      <c r="AF257" s="144"/>
      <c r="AG257" s="144"/>
      <c r="AH257" s="145"/>
      <c r="AI257" s="145"/>
      <c r="AJ257" s="146"/>
      <c r="AK257" s="144"/>
    </row>
    <row r="258" spans="1:37" x14ac:dyDescent="0.2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</row>
    <row r="259" spans="1:37" x14ac:dyDescent="0.25">
      <c r="A259" s="324" t="s">
        <v>351</v>
      </c>
      <c r="B259" s="324"/>
      <c r="C259" s="324" t="s">
        <v>126</v>
      </c>
      <c r="D259" s="324"/>
      <c r="E259" s="324"/>
      <c r="F259" s="324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T259" s="324" t="s">
        <v>351</v>
      </c>
      <c r="U259" s="324"/>
      <c r="V259" s="324" t="s">
        <v>126</v>
      </c>
      <c r="W259" s="324"/>
      <c r="X259" s="324"/>
      <c r="Y259" s="324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</row>
    <row r="260" spans="1:37" x14ac:dyDescent="0.2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</row>
    <row r="261" spans="1:37" x14ac:dyDescent="0.25">
      <c r="A261" s="75" t="s">
        <v>127</v>
      </c>
      <c r="B261" s="147" t="s">
        <v>291</v>
      </c>
      <c r="C261" s="75" t="s">
        <v>128</v>
      </c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T261" s="75" t="s">
        <v>127</v>
      </c>
      <c r="U261" s="147" t="s">
        <v>291</v>
      </c>
      <c r="V261" s="75" t="s">
        <v>128</v>
      </c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</row>
    <row r="262" spans="1:37" x14ac:dyDescent="0.25">
      <c r="A262" s="75"/>
      <c r="B262" s="147"/>
      <c r="C262" s="75" t="s">
        <v>129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T262" s="75"/>
      <c r="U262" s="147"/>
      <c r="V262" s="75" t="s">
        <v>129</v>
      </c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</row>
    <row r="263" spans="1:37" x14ac:dyDescent="0.25">
      <c r="A263" s="75"/>
      <c r="B263" s="147" t="s">
        <v>292</v>
      </c>
      <c r="C263" s="224" t="s">
        <v>131</v>
      </c>
      <c r="D263" s="224"/>
      <c r="E263" s="224"/>
      <c r="F263" s="224"/>
      <c r="G263" s="224"/>
      <c r="H263" s="224"/>
      <c r="I263" s="224"/>
      <c r="J263" s="224"/>
      <c r="K263" s="224"/>
      <c r="L263" s="224"/>
      <c r="M263" s="75"/>
      <c r="N263" s="75"/>
      <c r="O263" s="75"/>
      <c r="P263" s="75"/>
      <c r="Q263" s="75"/>
      <c r="R263" s="75"/>
      <c r="T263" s="75"/>
      <c r="U263" s="147" t="s">
        <v>292</v>
      </c>
      <c r="V263" s="224" t="s">
        <v>131</v>
      </c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75"/>
      <c r="AG263" s="75"/>
      <c r="AH263" s="75"/>
      <c r="AI263" s="75"/>
      <c r="AJ263" s="75"/>
      <c r="AK263" s="75"/>
    </row>
    <row r="264" spans="1:37" x14ac:dyDescent="0.25">
      <c r="A264" s="75"/>
      <c r="B264" s="147" t="s">
        <v>293</v>
      </c>
      <c r="C264" s="224" t="s">
        <v>132</v>
      </c>
      <c r="D264" s="224"/>
      <c r="E264" s="224"/>
      <c r="F264" s="224"/>
      <c r="G264" s="224"/>
      <c r="H264" s="224"/>
      <c r="I264" s="224"/>
      <c r="J264" s="224"/>
      <c r="K264" s="224"/>
      <c r="L264" s="224"/>
      <c r="M264" s="75"/>
      <c r="N264" s="75"/>
      <c r="O264" s="75"/>
      <c r="P264" s="75"/>
      <c r="Q264" s="75"/>
      <c r="R264" s="75"/>
      <c r="T264" s="75"/>
      <c r="U264" s="147" t="s">
        <v>293</v>
      </c>
      <c r="V264" s="224" t="s">
        <v>132</v>
      </c>
      <c r="W264" s="224"/>
      <c r="X264" s="224"/>
      <c r="Y264" s="224"/>
      <c r="Z264" s="224"/>
      <c r="AA264" s="224"/>
      <c r="AB264" s="224"/>
      <c r="AC264" s="224"/>
      <c r="AD264" s="224"/>
      <c r="AE264" s="224"/>
      <c r="AF264" s="75"/>
      <c r="AG264" s="75"/>
      <c r="AH264" s="75"/>
      <c r="AI264" s="75"/>
      <c r="AJ264" s="75"/>
      <c r="AK264" s="75"/>
    </row>
    <row r="265" spans="1:37" x14ac:dyDescent="0.25">
      <c r="A265" s="75"/>
      <c r="B265" s="147"/>
      <c r="C265" s="224" t="s">
        <v>133</v>
      </c>
      <c r="D265" s="224"/>
      <c r="E265" s="224"/>
      <c r="F265" s="224"/>
      <c r="G265" s="224"/>
      <c r="H265" s="224"/>
      <c r="I265" s="224"/>
      <c r="J265" s="224"/>
      <c r="K265" s="224"/>
      <c r="L265" s="224"/>
      <c r="M265" s="75"/>
      <c r="N265" s="75"/>
      <c r="O265" s="75"/>
      <c r="P265" s="75"/>
      <c r="Q265" s="75"/>
      <c r="R265" s="75"/>
      <c r="T265" s="75"/>
      <c r="U265" s="147"/>
      <c r="V265" s="224" t="s">
        <v>133</v>
      </c>
      <c r="W265" s="224"/>
      <c r="X265" s="224"/>
      <c r="Y265" s="224"/>
      <c r="Z265" s="224"/>
      <c r="AA265" s="224"/>
      <c r="AB265" s="224"/>
      <c r="AC265" s="224"/>
      <c r="AD265" s="224"/>
      <c r="AE265" s="224"/>
      <c r="AF265" s="75"/>
      <c r="AG265" s="75"/>
      <c r="AH265" s="75"/>
      <c r="AI265" s="75"/>
      <c r="AJ265" s="75"/>
      <c r="AK265" s="75"/>
    </row>
    <row r="266" spans="1:37" x14ac:dyDescent="0.25">
      <c r="A266" s="75"/>
      <c r="B266" s="75"/>
      <c r="C266" s="236"/>
      <c r="D266" s="236"/>
      <c r="E266" s="236"/>
      <c r="F266" s="236"/>
      <c r="G266" s="236"/>
      <c r="H266" s="236"/>
      <c r="I266" s="236"/>
      <c r="J266" s="236"/>
      <c r="K266" s="236"/>
      <c r="L266" s="236"/>
      <c r="M266" s="75"/>
      <c r="N266" s="75"/>
      <c r="O266" s="75"/>
      <c r="P266" s="75"/>
      <c r="Q266" s="75"/>
      <c r="R266" s="75"/>
      <c r="T266" s="75"/>
      <c r="U266" s="75"/>
      <c r="V266" s="236"/>
      <c r="W266" s="236"/>
      <c r="X266" s="236"/>
      <c r="Y266" s="236"/>
      <c r="Z266" s="236"/>
      <c r="AA266" s="236"/>
      <c r="AB266" s="236"/>
      <c r="AC266" s="236"/>
      <c r="AD266" s="236"/>
      <c r="AE266" s="236"/>
      <c r="AF266" s="75"/>
      <c r="AG266" s="75"/>
      <c r="AH266" s="75"/>
      <c r="AI266" s="75"/>
      <c r="AJ266" s="75"/>
      <c r="AK266" s="75"/>
    </row>
    <row r="267" spans="1:37" x14ac:dyDescent="0.25">
      <c r="A267" s="75"/>
      <c r="B267" s="75"/>
      <c r="C267" s="75"/>
      <c r="D267" s="75"/>
      <c r="E267" s="75"/>
      <c r="F267" s="75"/>
      <c r="G267" s="75"/>
      <c r="H267" s="75"/>
      <c r="I267" s="75"/>
      <c r="J267" s="135"/>
      <c r="K267" s="75"/>
      <c r="L267" s="75"/>
      <c r="M267" s="75"/>
      <c r="N267" s="75"/>
      <c r="O267" s="75"/>
      <c r="P267" s="75"/>
      <c r="Q267" s="75"/>
      <c r="R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135"/>
      <c r="AD267" s="75"/>
      <c r="AE267" s="75"/>
      <c r="AF267" s="75"/>
      <c r="AG267" s="75"/>
      <c r="AH267" s="75"/>
      <c r="AI267" s="75"/>
      <c r="AJ267" s="75"/>
      <c r="AK267" s="75"/>
    </row>
    <row r="268" spans="1:37" x14ac:dyDescent="0.2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</row>
    <row r="269" spans="1:37" x14ac:dyDescent="0.2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</row>
    <row r="270" spans="1:37" x14ac:dyDescent="0.2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</row>
    <row r="271" spans="1:37" x14ac:dyDescent="0.25">
      <c r="B271" s="75" t="s">
        <v>130</v>
      </c>
      <c r="C271" s="75"/>
      <c r="D271" s="75"/>
      <c r="E271" s="75"/>
      <c r="F271" s="75"/>
      <c r="G271" s="75"/>
      <c r="H271" s="75"/>
      <c r="V271" s="75" t="s">
        <v>130</v>
      </c>
      <c r="W271" s="75"/>
      <c r="X271" s="75"/>
      <c r="Y271" s="75"/>
      <c r="Z271" s="75"/>
      <c r="AA271" s="75"/>
      <c r="AB271" s="75"/>
    </row>
  </sheetData>
  <mergeCells count="676">
    <mergeCell ref="C266:L266"/>
    <mergeCell ref="V266:AE266"/>
    <mergeCell ref="B251:D251"/>
    <mergeCell ref="J162:J163"/>
    <mergeCell ref="I170:J170"/>
    <mergeCell ref="B174:D174"/>
    <mergeCell ref="B176:D176"/>
    <mergeCell ref="U252:W252"/>
    <mergeCell ref="U253:W253"/>
    <mergeCell ref="U254:W254"/>
    <mergeCell ref="U255:W255"/>
    <mergeCell ref="A256:E256"/>
    <mergeCell ref="A249:D249"/>
    <mergeCell ref="B250:D250"/>
    <mergeCell ref="F208:H208"/>
    <mergeCell ref="I208:I209"/>
    <mergeCell ref="J208:J209"/>
    <mergeCell ref="B210:D210"/>
    <mergeCell ref="B211:D211"/>
    <mergeCell ref="B212:D212"/>
    <mergeCell ref="B213:D213"/>
    <mergeCell ref="B214:D214"/>
    <mergeCell ref="B215:D215"/>
    <mergeCell ref="B216:D216"/>
    <mergeCell ref="K162:N162"/>
    <mergeCell ref="O162:R162"/>
    <mergeCell ref="A203:D203"/>
    <mergeCell ref="B204:D204"/>
    <mergeCell ref="B205:D205"/>
    <mergeCell ref="A226:D226"/>
    <mergeCell ref="K208:N208"/>
    <mergeCell ref="O208:R208"/>
    <mergeCell ref="I216:J216"/>
    <mergeCell ref="B223:D223"/>
    <mergeCell ref="B224:D224"/>
    <mergeCell ref="B225:D225"/>
    <mergeCell ref="B217:D217"/>
    <mergeCell ref="B218:D218"/>
    <mergeCell ref="B219:D219"/>
    <mergeCell ref="E162:E163"/>
    <mergeCell ref="F162:H162"/>
    <mergeCell ref="B164:D164"/>
    <mergeCell ref="B165:D165"/>
    <mergeCell ref="B166:D166"/>
    <mergeCell ref="I162:I163"/>
    <mergeCell ref="B189:D189"/>
    <mergeCell ref="B167:D167"/>
    <mergeCell ref="B168:D168"/>
    <mergeCell ref="B133:D133"/>
    <mergeCell ref="B134:D134"/>
    <mergeCell ref="B135:D135"/>
    <mergeCell ref="B114:D114"/>
    <mergeCell ref="B115:D115"/>
    <mergeCell ref="B144:D144"/>
    <mergeCell ref="B145:D145"/>
    <mergeCell ref="B146:D146"/>
    <mergeCell ref="B147:D147"/>
    <mergeCell ref="B154:D154"/>
    <mergeCell ref="O66:R66"/>
    <mergeCell ref="T106:W106"/>
    <mergeCell ref="B107:D107"/>
    <mergeCell ref="U107:W107"/>
    <mergeCell ref="B108:D108"/>
    <mergeCell ref="U108:W108"/>
    <mergeCell ref="A129:D129"/>
    <mergeCell ref="T129:W129"/>
    <mergeCell ref="B130:D130"/>
    <mergeCell ref="U130:W130"/>
    <mergeCell ref="B109:C109"/>
    <mergeCell ref="A110:B110"/>
    <mergeCell ref="I110:J110"/>
    <mergeCell ref="A111:A112"/>
    <mergeCell ref="B111:D112"/>
    <mergeCell ref="E111:E112"/>
    <mergeCell ref="F111:H111"/>
    <mergeCell ref="I111:I112"/>
    <mergeCell ref="J111:J112"/>
    <mergeCell ref="O111:R111"/>
    <mergeCell ref="B121:D121"/>
    <mergeCell ref="B125:D125"/>
    <mergeCell ref="B126:D126"/>
    <mergeCell ref="A106:D106"/>
    <mergeCell ref="B62:D62"/>
    <mergeCell ref="U62:W62"/>
    <mergeCell ref="B63:D63"/>
    <mergeCell ref="U63:W63"/>
    <mergeCell ref="A83:D83"/>
    <mergeCell ref="T83:W83"/>
    <mergeCell ref="B84:D84"/>
    <mergeCell ref="U84:W84"/>
    <mergeCell ref="B85:D85"/>
    <mergeCell ref="U85:W85"/>
    <mergeCell ref="B64:C64"/>
    <mergeCell ref="A65:B65"/>
    <mergeCell ref="I65:J65"/>
    <mergeCell ref="A66:A67"/>
    <mergeCell ref="B66:D67"/>
    <mergeCell ref="E66:E67"/>
    <mergeCell ref="F66:H66"/>
    <mergeCell ref="I66:I67"/>
    <mergeCell ref="J66:J67"/>
    <mergeCell ref="I74:J74"/>
    <mergeCell ref="K66:N66"/>
    <mergeCell ref="B68:D68"/>
    <mergeCell ref="B69:D69"/>
    <mergeCell ref="B70:D70"/>
    <mergeCell ref="A38:D38"/>
    <mergeCell ref="B39:D39"/>
    <mergeCell ref="B40:D40"/>
    <mergeCell ref="T38:W38"/>
    <mergeCell ref="U39:W39"/>
    <mergeCell ref="U40:W40"/>
    <mergeCell ref="A61:D61"/>
    <mergeCell ref="T61:W61"/>
    <mergeCell ref="B41:C41"/>
    <mergeCell ref="A42:B42"/>
    <mergeCell ref="I42:J42"/>
    <mergeCell ref="A43:A44"/>
    <mergeCell ref="B43:D44"/>
    <mergeCell ref="E43:E44"/>
    <mergeCell ref="F43:H43"/>
    <mergeCell ref="I43:I44"/>
    <mergeCell ref="J43:J44"/>
    <mergeCell ref="I51:J51"/>
    <mergeCell ref="B52:D52"/>
    <mergeCell ref="B53:D53"/>
    <mergeCell ref="K43:N43"/>
    <mergeCell ref="O43:R43"/>
    <mergeCell ref="B45:D45"/>
    <mergeCell ref="B46:D46"/>
    <mergeCell ref="AB207:AC207"/>
    <mergeCell ref="T256:X256"/>
    <mergeCell ref="U229:V229"/>
    <mergeCell ref="T230:U230"/>
    <mergeCell ref="U206:V206"/>
    <mergeCell ref="T207:U207"/>
    <mergeCell ref="T184:U184"/>
    <mergeCell ref="U160:V160"/>
    <mergeCell ref="T161:U161"/>
    <mergeCell ref="T208:T209"/>
    <mergeCell ref="U194:W194"/>
    <mergeCell ref="U195:W195"/>
    <mergeCell ref="U197:W197"/>
    <mergeCell ref="U198:W198"/>
    <mergeCell ref="U199:W199"/>
    <mergeCell ref="U200:W200"/>
    <mergeCell ref="U201:W201"/>
    <mergeCell ref="U202:W202"/>
    <mergeCell ref="U196:W196"/>
    <mergeCell ref="T203:W203"/>
    <mergeCell ref="U204:W204"/>
    <mergeCell ref="U205:W205"/>
    <mergeCell ref="T226:W226"/>
    <mergeCell ref="AB230:AC230"/>
    <mergeCell ref="T231:T232"/>
    <mergeCell ref="U217:W217"/>
    <mergeCell ref="U218:W218"/>
    <mergeCell ref="U219:W219"/>
    <mergeCell ref="U220:W220"/>
    <mergeCell ref="U221:W221"/>
    <mergeCell ref="U222:W222"/>
    <mergeCell ref="U223:W223"/>
    <mergeCell ref="U224:W224"/>
    <mergeCell ref="U225:W225"/>
    <mergeCell ref="U227:W227"/>
    <mergeCell ref="U228:W228"/>
    <mergeCell ref="AH231:AK231"/>
    <mergeCell ref="U233:W233"/>
    <mergeCell ref="U234:W234"/>
    <mergeCell ref="U235:W235"/>
    <mergeCell ref="U236:W236"/>
    <mergeCell ref="U237:W237"/>
    <mergeCell ref="U238:W238"/>
    <mergeCell ref="U239:W239"/>
    <mergeCell ref="AB239:AC239"/>
    <mergeCell ref="U231:W232"/>
    <mergeCell ref="X231:X232"/>
    <mergeCell ref="Y231:AA231"/>
    <mergeCell ref="AB231:AB232"/>
    <mergeCell ref="AC231:AC232"/>
    <mergeCell ref="AD231:AG231"/>
    <mergeCell ref="AH208:AK208"/>
    <mergeCell ref="U210:W210"/>
    <mergeCell ref="U211:W211"/>
    <mergeCell ref="U212:W212"/>
    <mergeCell ref="U213:W213"/>
    <mergeCell ref="U214:W214"/>
    <mergeCell ref="U215:W215"/>
    <mergeCell ref="U216:W216"/>
    <mergeCell ref="AB216:AC216"/>
    <mergeCell ref="U208:W209"/>
    <mergeCell ref="X208:X209"/>
    <mergeCell ref="Y208:AA208"/>
    <mergeCell ref="AB208:AB209"/>
    <mergeCell ref="AC208:AC209"/>
    <mergeCell ref="AD208:AG208"/>
    <mergeCell ref="AH185:AK185"/>
    <mergeCell ref="U187:W187"/>
    <mergeCell ref="U188:W188"/>
    <mergeCell ref="U189:W189"/>
    <mergeCell ref="U190:W190"/>
    <mergeCell ref="U191:W191"/>
    <mergeCell ref="U192:W192"/>
    <mergeCell ref="U193:W193"/>
    <mergeCell ref="AB193:AC193"/>
    <mergeCell ref="AB184:AC184"/>
    <mergeCell ref="T185:T186"/>
    <mergeCell ref="U185:W186"/>
    <mergeCell ref="X185:X186"/>
    <mergeCell ref="Y185:AA185"/>
    <mergeCell ref="AB185:AB186"/>
    <mergeCell ref="AC185:AC186"/>
    <mergeCell ref="AD185:AG185"/>
    <mergeCell ref="U171:W171"/>
    <mergeCell ref="U172:W172"/>
    <mergeCell ref="U173:W173"/>
    <mergeCell ref="U174:W174"/>
    <mergeCell ref="U176:W176"/>
    <mergeCell ref="U177:W177"/>
    <mergeCell ref="U178:W178"/>
    <mergeCell ref="U179:W179"/>
    <mergeCell ref="U183:V183"/>
    <mergeCell ref="U182:W182"/>
    <mergeCell ref="T180:W180"/>
    <mergeCell ref="U181:W181"/>
    <mergeCell ref="AD162:AG162"/>
    <mergeCell ref="AH162:AK162"/>
    <mergeCell ref="U164:W164"/>
    <mergeCell ref="U165:W165"/>
    <mergeCell ref="U166:W166"/>
    <mergeCell ref="U167:W167"/>
    <mergeCell ref="U168:W168"/>
    <mergeCell ref="U169:W169"/>
    <mergeCell ref="U170:W170"/>
    <mergeCell ref="AB170:AC170"/>
    <mergeCell ref="AB161:AC161"/>
    <mergeCell ref="T162:T163"/>
    <mergeCell ref="U162:W163"/>
    <mergeCell ref="X162:X163"/>
    <mergeCell ref="Y162:AA162"/>
    <mergeCell ref="AB162:AB163"/>
    <mergeCell ref="AC162:AC163"/>
    <mergeCell ref="U148:W148"/>
    <mergeCell ref="U149:W149"/>
    <mergeCell ref="U150:W150"/>
    <mergeCell ref="U151:W151"/>
    <mergeCell ref="U152:W152"/>
    <mergeCell ref="U153:W153"/>
    <mergeCell ref="U154:W154"/>
    <mergeCell ref="U155:W155"/>
    <mergeCell ref="U156:W156"/>
    <mergeCell ref="T157:W157"/>
    <mergeCell ref="U158:W158"/>
    <mergeCell ref="U159:W159"/>
    <mergeCell ref="AH138:AK138"/>
    <mergeCell ref="U140:W140"/>
    <mergeCell ref="U141:W141"/>
    <mergeCell ref="U142:W142"/>
    <mergeCell ref="U143:W143"/>
    <mergeCell ref="U144:W144"/>
    <mergeCell ref="U145:W145"/>
    <mergeCell ref="U146:W146"/>
    <mergeCell ref="U147:W147"/>
    <mergeCell ref="AB147:AC147"/>
    <mergeCell ref="AB137:AC137"/>
    <mergeCell ref="T138:T139"/>
    <mergeCell ref="U138:W139"/>
    <mergeCell ref="X138:X139"/>
    <mergeCell ref="Y138:AA138"/>
    <mergeCell ref="AB138:AB139"/>
    <mergeCell ref="AC138:AC139"/>
    <mergeCell ref="AD138:AG138"/>
    <mergeCell ref="U120:W120"/>
    <mergeCell ref="U121:W121"/>
    <mergeCell ref="U122:W122"/>
    <mergeCell ref="U124:W124"/>
    <mergeCell ref="U125:W125"/>
    <mergeCell ref="U126:W126"/>
    <mergeCell ref="U127:W127"/>
    <mergeCell ref="U128:W128"/>
    <mergeCell ref="U136:V136"/>
    <mergeCell ref="U131:W131"/>
    <mergeCell ref="U132:W132"/>
    <mergeCell ref="U133:W133"/>
    <mergeCell ref="U134:W134"/>
    <mergeCell ref="U135:W135"/>
    <mergeCell ref="T137:U137"/>
    <mergeCell ref="AH111:AK111"/>
    <mergeCell ref="U113:W113"/>
    <mergeCell ref="U114:W114"/>
    <mergeCell ref="U115:W115"/>
    <mergeCell ref="U116:W116"/>
    <mergeCell ref="U117:W117"/>
    <mergeCell ref="U118:W118"/>
    <mergeCell ref="U119:W119"/>
    <mergeCell ref="AB119:AC119"/>
    <mergeCell ref="AB110:AC110"/>
    <mergeCell ref="T111:T112"/>
    <mergeCell ref="U111:W112"/>
    <mergeCell ref="X111:X112"/>
    <mergeCell ref="Y111:AA111"/>
    <mergeCell ref="AB111:AB112"/>
    <mergeCell ref="AC111:AC112"/>
    <mergeCell ref="AD111:AG111"/>
    <mergeCell ref="U97:W97"/>
    <mergeCell ref="U98:W98"/>
    <mergeCell ref="U99:W99"/>
    <mergeCell ref="U101:W101"/>
    <mergeCell ref="U102:W102"/>
    <mergeCell ref="U103:W103"/>
    <mergeCell ref="U104:W104"/>
    <mergeCell ref="U105:W105"/>
    <mergeCell ref="U109:V109"/>
    <mergeCell ref="T110:U110"/>
    <mergeCell ref="AH88:AK88"/>
    <mergeCell ref="U90:W90"/>
    <mergeCell ref="U91:W91"/>
    <mergeCell ref="U92:W92"/>
    <mergeCell ref="U93:W93"/>
    <mergeCell ref="U94:W94"/>
    <mergeCell ref="U95:W95"/>
    <mergeCell ref="U96:W96"/>
    <mergeCell ref="AB96:AC96"/>
    <mergeCell ref="AB87:AC87"/>
    <mergeCell ref="T88:T89"/>
    <mergeCell ref="U88:W89"/>
    <mergeCell ref="X88:X89"/>
    <mergeCell ref="Y88:AA88"/>
    <mergeCell ref="AB88:AB89"/>
    <mergeCell ref="AC88:AC89"/>
    <mergeCell ref="AD88:AG88"/>
    <mergeCell ref="U75:W75"/>
    <mergeCell ref="U76:W76"/>
    <mergeCell ref="U77:W77"/>
    <mergeCell ref="U78:W78"/>
    <mergeCell ref="U79:W79"/>
    <mergeCell ref="U80:W80"/>
    <mergeCell ref="U81:W81"/>
    <mergeCell ref="U82:W82"/>
    <mergeCell ref="U86:V86"/>
    <mergeCell ref="T87:U87"/>
    <mergeCell ref="AD66:AG66"/>
    <mergeCell ref="AH66:AK66"/>
    <mergeCell ref="U68:W68"/>
    <mergeCell ref="U69:W69"/>
    <mergeCell ref="U70:W70"/>
    <mergeCell ref="U71:W71"/>
    <mergeCell ref="U72:W72"/>
    <mergeCell ref="U73:W73"/>
    <mergeCell ref="U74:W74"/>
    <mergeCell ref="AB74:AC74"/>
    <mergeCell ref="AB65:AC65"/>
    <mergeCell ref="T66:T67"/>
    <mergeCell ref="U66:W67"/>
    <mergeCell ref="X66:X67"/>
    <mergeCell ref="Y66:AA66"/>
    <mergeCell ref="AB66:AB67"/>
    <mergeCell ref="AC66:AC67"/>
    <mergeCell ref="U52:W52"/>
    <mergeCell ref="U53:W53"/>
    <mergeCell ref="U54:W54"/>
    <mergeCell ref="U55:W55"/>
    <mergeCell ref="U56:W56"/>
    <mergeCell ref="U57:W57"/>
    <mergeCell ref="U58:W58"/>
    <mergeCell ref="U59:W59"/>
    <mergeCell ref="U60:W60"/>
    <mergeCell ref="T65:U65"/>
    <mergeCell ref="U64:V64"/>
    <mergeCell ref="AD43:AG43"/>
    <mergeCell ref="AH43:AK43"/>
    <mergeCell ref="U45:W45"/>
    <mergeCell ref="U46:W46"/>
    <mergeCell ref="U47:W47"/>
    <mergeCell ref="U48:W48"/>
    <mergeCell ref="U49:W49"/>
    <mergeCell ref="U50:W50"/>
    <mergeCell ref="U51:W51"/>
    <mergeCell ref="AB51:AC51"/>
    <mergeCell ref="AB42:AC42"/>
    <mergeCell ref="T43:T44"/>
    <mergeCell ref="U43:W44"/>
    <mergeCell ref="X43:X44"/>
    <mergeCell ref="Y43:AA43"/>
    <mergeCell ref="AB43:AB44"/>
    <mergeCell ref="AC43:AC44"/>
    <mergeCell ref="U29:W29"/>
    <mergeCell ref="U30:W30"/>
    <mergeCell ref="U31:W31"/>
    <mergeCell ref="U32:W32"/>
    <mergeCell ref="U33:W33"/>
    <mergeCell ref="U34:W34"/>
    <mergeCell ref="U35:W35"/>
    <mergeCell ref="U36:W36"/>
    <mergeCell ref="U37:W37"/>
    <mergeCell ref="U41:V41"/>
    <mergeCell ref="T42:U42"/>
    <mergeCell ref="AD20:AG20"/>
    <mergeCell ref="AH20:AK20"/>
    <mergeCell ref="U22:W22"/>
    <mergeCell ref="U23:W23"/>
    <mergeCell ref="U24:W24"/>
    <mergeCell ref="U25:W25"/>
    <mergeCell ref="U26:W26"/>
    <mergeCell ref="U27:W27"/>
    <mergeCell ref="U28:W28"/>
    <mergeCell ref="AB28:AC28"/>
    <mergeCell ref="AF9:AK9"/>
    <mergeCell ref="U10:Z10"/>
    <mergeCell ref="AF10:AK10"/>
    <mergeCell ref="V12:AI12"/>
    <mergeCell ref="V13:AI13"/>
    <mergeCell ref="T15:W15"/>
    <mergeCell ref="T16:W16"/>
    <mergeCell ref="T17:W17"/>
    <mergeCell ref="V1:AI1"/>
    <mergeCell ref="V2:AI2"/>
    <mergeCell ref="U3:AI3"/>
    <mergeCell ref="U4:AI4"/>
    <mergeCell ref="U6:Y6"/>
    <mergeCell ref="AF6:AJ6"/>
    <mergeCell ref="U7:Y7"/>
    <mergeCell ref="AF7:AJ7"/>
    <mergeCell ref="U8:Y8"/>
    <mergeCell ref="U18:V18"/>
    <mergeCell ref="T19:U19"/>
    <mergeCell ref="AB19:AC19"/>
    <mergeCell ref="T20:T21"/>
    <mergeCell ref="B7:F7"/>
    <mergeCell ref="M7:Q7"/>
    <mergeCell ref="B8:F8"/>
    <mergeCell ref="B9:F9"/>
    <mergeCell ref="M9:R9"/>
    <mergeCell ref="B10:G10"/>
    <mergeCell ref="M10:R10"/>
    <mergeCell ref="U9:Y9"/>
    <mergeCell ref="U20:W21"/>
    <mergeCell ref="X20:X21"/>
    <mergeCell ref="Y20:AA20"/>
    <mergeCell ref="AB20:AB21"/>
    <mergeCell ref="AC20:AC21"/>
    <mergeCell ref="C1:P1"/>
    <mergeCell ref="C2:P2"/>
    <mergeCell ref="B3:P3"/>
    <mergeCell ref="B4:P4"/>
    <mergeCell ref="B6:F6"/>
    <mergeCell ref="M6:Q6"/>
    <mergeCell ref="A19:B19"/>
    <mergeCell ref="I19:J19"/>
    <mergeCell ref="A20:A21"/>
    <mergeCell ref="B20:D21"/>
    <mergeCell ref="E20:E21"/>
    <mergeCell ref="F20:H20"/>
    <mergeCell ref="I20:I21"/>
    <mergeCell ref="J20:J21"/>
    <mergeCell ref="C12:P12"/>
    <mergeCell ref="C13:P13"/>
    <mergeCell ref="A15:D15"/>
    <mergeCell ref="A16:D16"/>
    <mergeCell ref="A17:D17"/>
    <mergeCell ref="B18:C18"/>
    <mergeCell ref="I28:J28"/>
    <mergeCell ref="B29:D29"/>
    <mergeCell ref="B30:D30"/>
    <mergeCell ref="K20:N20"/>
    <mergeCell ref="O20:R20"/>
    <mergeCell ref="B22:D22"/>
    <mergeCell ref="B23:D23"/>
    <mergeCell ref="B24:D24"/>
    <mergeCell ref="B25:D25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31:D31"/>
    <mergeCell ref="B47:D47"/>
    <mergeCell ref="B48:D48"/>
    <mergeCell ref="B54:D54"/>
    <mergeCell ref="B55:D55"/>
    <mergeCell ref="B57:D57"/>
    <mergeCell ref="B58:D58"/>
    <mergeCell ref="B59:D59"/>
    <mergeCell ref="B60:D60"/>
    <mergeCell ref="B49:D49"/>
    <mergeCell ref="B50:D50"/>
    <mergeCell ref="B51:D51"/>
    <mergeCell ref="B56:D56"/>
    <mergeCell ref="B71:D71"/>
    <mergeCell ref="B77:D77"/>
    <mergeCell ref="B78:D78"/>
    <mergeCell ref="B79:D79"/>
    <mergeCell ref="B80:D80"/>
    <mergeCell ref="B81:D81"/>
    <mergeCell ref="B82:D82"/>
    <mergeCell ref="B72:D72"/>
    <mergeCell ref="B73:D73"/>
    <mergeCell ref="B74:D74"/>
    <mergeCell ref="B75:D75"/>
    <mergeCell ref="B76:D76"/>
    <mergeCell ref="B90:D90"/>
    <mergeCell ref="B91:D91"/>
    <mergeCell ref="B92:D92"/>
    <mergeCell ref="K88:N88"/>
    <mergeCell ref="O88:R88"/>
    <mergeCell ref="I96:J96"/>
    <mergeCell ref="B98:D98"/>
    <mergeCell ref="B86:C86"/>
    <mergeCell ref="A87:B87"/>
    <mergeCell ref="I87:J87"/>
    <mergeCell ref="A88:A89"/>
    <mergeCell ref="B88:D89"/>
    <mergeCell ref="E88:E89"/>
    <mergeCell ref="F88:H88"/>
    <mergeCell ref="I88:I89"/>
    <mergeCell ref="J88:J89"/>
    <mergeCell ref="B101:D101"/>
    <mergeCell ref="B102:D102"/>
    <mergeCell ref="B103:D103"/>
    <mergeCell ref="B104:D104"/>
    <mergeCell ref="B93:D93"/>
    <mergeCell ref="B94:D94"/>
    <mergeCell ref="B95:D95"/>
    <mergeCell ref="B99:D99"/>
    <mergeCell ref="B105:D105"/>
    <mergeCell ref="B96:D96"/>
    <mergeCell ref="B97:D97"/>
    <mergeCell ref="K111:N111"/>
    <mergeCell ref="B131:D131"/>
    <mergeCell ref="A137:B137"/>
    <mergeCell ref="I137:J137"/>
    <mergeCell ref="A138:A139"/>
    <mergeCell ref="B138:D139"/>
    <mergeCell ref="E138:E139"/>
    <mergeCell ref="F138:H138"/>
    <mergeCell ref="I138:I139"/>
    <mergeCell ref="J138:J139"/>
    <mergeCell ref="B127:D127"/>
    <mergeCell ref="B122:D122"/>
    <mergeCell ref="B128:D128"/>
    <mergeCell ref="B136:C136"/>
    <mergeCell ref="B124:D124"/>
    <mergeCell ref="B116:D116"/>
    <mergeCell ref="B117:D117"/>
    <mergeCell ref="B118:D118"/>
    <mergeCell ref="B119:D119"/>
    <mergeCell ref="B120:D120"/>
    <mergeCell ref="B132:D132"/>
    <mergeCell ref="K138:N138"/>
    <mergeCell ref="B113:D113"/>
    <mergeCell ref="I119:J119"/>
    <mergeCell ref="A161:B161"/>
    <mergeCell ref="I161:J161"/>
    <mergeCell ref="A162:A163"/>
    <mergeCell ref="B162:D163"/>
    <mergeCell ref="B155:D155"/>
    <mergeCell ref="B156:D156"/>
    <mergeCell ref="B160:C160"/>
    <mergeCell ref="A157:D157"/>
    <mergeCell ref="B158:D158"/>
    <mergeCell ref="B159:D159"/>
    <mergeCell ref="O138:R138"/>
    <mergeCell ref="B140:D140"/>
    <mergeCell ref="B141:D141"/>
    <mergeCell ref="B142:D142"/>
    <mergeCell ref="B143:D143"/>
    <mergeCell ref="I147:J147"/>
    <mergeCell ref="B149:D149"/>
    <mergeCell ref="B152:D152"/>
    <mergeCell ref="B153:D153"/>
    <mergeCell ref="B150:D150"/>
    <mergeCell ref="B151:D151"/>
    <mergeCell ref="B148:D148"/>
    <mergeCell ref="B169:D169"/>
    <mergeCell ref="B187:D187"/>
    <mergeCell ref="B170:D170"/>
    <mergeCell ref="B171:D171"/>
    <mergeCell ref="B172:D172"/>
    <mergeCell ref="B173:D173"/>
    <mergeCell ref="K185:N185"/>
    <mergeCell ref="B177:D177"/>
    <mergeCell ref="O185:R185"/>
    <mergeCell ref="I193:J193"/>
    <mergeCell ref="B195:D195"/>
    <mergeCell ref="B178:D178"/>
    <mergeCell ref="B179:D179"/>
    <mergeCell ref="B183:C183"/>
    <mergeCell ref="A184:B184"/>
    <mergeCell ref="I184:J184"/>
    <mergeCell ref="A185:A186"/>
    <mergeCell ref="B185:D186"/>
    <mergeCell ref="E185:E186"/>
    <mergeCell ref="F185:H185"/>
    <mergeCell ref="I185:I186"/>
    <mergeCell ref="J185:J186"/>
    <mergeCell ref="B182:D182"/>
    <mergeCell ref="A180:D180"/>
    <mergeCell ref="B181:D181"/>
    <mergeCell ref="B190:D190"/>
    <mergeCell ref="B191:D191"/>
    <mergeCell ref="B192:D192"/>
    <mergeCell ref="B193:D193"/>
    <mergeCell ref="B194:D194"/>
    <mergeCell ref="B188:D188"/>
    <mergeCell ref="A231:A232"/>
    <mergeCell ref="B231:D232"/>
    <mergeCell ref="E231:E232"/>
    <mergeCell ref="F231:H231"/>
    <mergeCell ref="I231:I232"/>
    <mergeCell ref="J231:J232"/>
    <mergeCell ref="B235:D235"/>
    <mergeCell ref="B233:D233"/>
    <mergeCell ref="B234:D234"/>
    <mergeCell ref="B227:D227"/>
    <mergeCell ref="B228:D228"/>
    <mergeCell ref="B229:C229"/>
    <mergeCell ref="A230:B230"/>
    <mergeCell ref="B220:D220"/>
    <mergeCell ref="B221:D221"/>
    <mergeCell ref="B222:D222"/>
    <mergeCell ref="B201:D201"/>
    <mergeCell ref="B202:D202"/>
    <mergeCell ref="B196:D196"/>
    <mergeCell ref="B197:D197"/>
    <mergeCell ref="B199:D199"/>
    <mergeCell ref="B200:D200"/>
    <mergeCell ref="B206:C206"/>
    <mergeCell ref="A207:B207"/>
    <mergeCell ref="I207:J207"/>
    <mergeCell ref="A208:A209"/>
    <mergeCell ref="B208:D209"/>
    <mergeCell ref="E208:E209"/>
    <mergeCell ref="B198:D198"/>
    <mergeCell ref="U248:W248"/>
    <mergeCell ref="U246:W246"/>
    <mergeCell ref="U247:W247"/>
    <mergeCell ref="U250:W250"/>
    <mergeCell ref="T249:W249"/>
    <mergeCell ref="U244:W244"/>
    <mergeCell ref="U251:W251"/>
    <mergeCell ref="I230:J230"/>
    <mergeCell ref="B236:D236"/>
    <mergeCell ref="B238:D238"/>
    <mergeCell ref="B239:D239"/>
    <mergeCell ref="I239:J239"/>
    <mergeCell ref="B237:D237"/>
    <mergeCell ref="O231:R231"/>
    <mergeCell ref="K231:N231"/>
    <mergeCell ref="V259:Y259"/>
    <mergeCell ref="T259:U259"/>
    <mergeCell ref="U245:W245"/>
    <mergeCell ref="U240:W240"/>
    <mergeCell ref="U241:W241"/>
    <mergeCell ref="U242:W242"/>
    <mergeCell ref="U243:W243"/>
    <mergeCell ref="A259:B259"/>
    <mergeCell ref="C259:F259"/>
    <mergeCell ref="T257:X257"/>
    <mergeCell ref="A257:E257"/>
    <mergeCell ref="B252:D252"/>
    <mergeCell ref="B253:D253"/>
    <mergeCell ref="B254:D254"/>
    <mergeCell ref="B255:D255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</mergeCells>
  <pageMargins left="0.25" right="0.25" top="0.75" bottom="0.75" header="0.3" footer="0.3"/>
  <pageSetup paperSize="9" scale="77" orientation="landscape" verticalDpi="0" r:id="rId1"/>
  <rowBreaks count="5" manualBreakCount="5">
    <brk id="40" max="17" man="1"/>
    <brk id="85" max="16383" man="1"/>
    <brk id="135" max="17" man="1"/>
    <brk id="182" max="16383" man="1"/>
    <brk id="228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2"/>
  <sheetViews>
    <sheetView topLeftCell="A46" zoomScale="120" zoomScaleNormal="120" workbookViewId="0">
      <selection activeCell="U76" sqref="U76"/>
    </sheetView>
  </sheetViews>
  <sheetFormatPr defaultRowHeight="15" x14ac:dyDescent="0.25"/>
  <cols>
    <col min="1" max="1" width="20" customWidth="1"/>
    <col min="2" max="2" width="3.42578125" customWidth="1"/>
    <col min="3" max="23" width="7.85546875" customWidth="1"/>
  </cols>
  <sheetData>
    <row r="1" spans="1:25" x14ac:dyDescent="0.25">
      <c r="A1" s="4" t="s">
        <v>134</v>
      </c>
      <c r="B1" s="4"/>
      <c r="C1" s="350" t="s">
        <v>135</v>
      </c>
      <c r="D1" s="350"/>
      <c r="E1" s="350"/>
      <c r="F1" s="350"/>
      <c r="G1" s="350"/>
      <c r="H1" s="350"/>
      <c r="I1" s="350"/>
      <c r="J1" s="350"/>
      <c r="K1" s="350"/>
      <c r="L1" s="350"/>
      <c r="M1" s="347"/>
      <c r="N1" s="347"/>
      <c r="O1" s="347"/>
      <c r="P1" s="347"/>
      <c r="Q1" s="4"/>
      <c r="R1" s="4"/>
      <c r="S1" s="4"/>
      <c r="T1" s="4"/>
    </row>
    <row r="2" spans="1:25" x14ac:dyDescent="0.25">
      <c r="A2" s="4"/>
      <c r="B2" s="5"/>
      <c r="C2" s="347" t="s">
        <v>573</v>
      </c>
      <c r="D2" s="347"/>
      <c r="E2" s="347"/>
      <c r="F2" s="347"/>
      <c r="G2" s="347"/>
      <c r="H2" s="347"/>
      <c r="I2" s="347"/>
      <c r="J2" s="347"/>
      <c r="K2" s="347"/>
      <c r="L2" s="4"/>
      <c r="M2" s="360"/>
      <c r="N2" s="360"/>
      <c r="O2" s="360"/>
      <c r="P2" s="360"/>
      <c r="Q2" s="4"/>
      <c r="R2" s="4"/>
      <c r="S2" s="4"/>
      <c r="T2" s="4"/>
    </row>
    <row r="3" spans="1:25" ht="15.75" thickBot="1" x14ac:dyDescent="0.3">
      <c r="A3" s="4"/>
      <c r="B3" s="4"/>
      <c r="C3" s="351" t="s">
        <v>136</v>
      </c>
      <c r="D3" s="351"/>
      <c r="E3" s="351"/>
      <c r="F3" s="351"/>
      <c r="G3" s="351"/>
      <c r="H3" s="351"/>
      <c r="I3" s="351"/>
      <c r="J3" s="351"/>
      <c r="K3" s="4"/>
      <c r="L3" s="4"/>
      <c r="M3" s="347"/>
      <c r="N3" s="347"/>
      <c r="O3" s="347"/>
      <c r="P3" s="347"/>
      <c r="Q3" s="4"/>
      <c r="R3" s="4"/>
      <c r="S3" s="4"/>
      <c r="T3" s="4"/>
    </row>
    <row r="4" spans="1:25" ht="15" customHeight="1" x14ac:dyDescent="0.25">
      <c r="A4" s="332" t="s">
        <v>137</v>
      </c>
      <c r="B4" s="335" t="s">
        <v>138</v>
      </c>
      <c r="C4" s="338" t="s">
        <v>139</v>
      </c>
      <c r="D4" s="339"/>
      <c r="E4" s="339"/>
      <c r="F4" s="340"/>
      <c r="G4" s="338" t="s">
        <v>140</v>
      </c>
      <c r="H4" s="339"/>
      <c r="I4" s="339"/>
      <c r="J4" s="339"/>
      <c r="K4" s="339"/>
      <c r="L4" s="340"/>
      <c r="M4" s="341" t="s">
        <v>141</v>
      </c>
      <c r="N4" s="342"/>
      <c r="O4" s="343"/>
      <c r="P4" s="352" t="s">
        <v>142</v>
      </c>
      <c r="Q4" s="342"/>
      <c r="R4" s="353"/>
      <c r="S4" s="361" t="s">
        <v>143</v>
      </c>
      <c r="T4" s="364" t="s">
        <v>144</v>
      </c>
      <c r="U4" s="43"/>
      <c r="V4" s="43"/>
      <c r="W4" s="43"/>
      <c r="X4" s="43"/>
      <c r="Y4" s="43"/>
    </row>
    <row r="5" spans="1:25" ht="30" customHeight="1" x14ac:dyDescent="0.25">
      <c r="A5" s="333"/>
      <c r="B5" s="336"/>
      <c r="C5" s="367" t="s">
        <v>414</v>
      </c>
      <c r="D5" s="356" t="s">
        <v>37</v>
      </c>
      <c r="E5" s="356" t="s">
        <v>145</v>
      </c>
      <c r="F5" s="358" t="s">
        <v>161</v>
      </c>
      <c r="G5" s="369" t="s">
        <v>43</v>
      </c>
      <c r="H5" s="356" t="s">
        <v>41</v>
      </c>
      <c r="I5" s="356" t="s">
        <v>378</v>
      </c>
      <c r="J5" s="356" t="s">
        <v>164</v>
      </c>
      <c r="K5" s="356" t="s">
        <v>42</v>
      </c>
      <c r="L5" s="358" t="s">
        <v>145</v>
      </c>
      <c r="M5" s="344"/>
      <c r="N5" s="345"/>
      <c r="O5" s="346"/>
      <c r="P5" s="354"/>
      <c r="Q5" s="345"/>
      <c r="R5" s="355"/>
      <c r="S5" s="362"/>
      <c r="T5" s="365"/>
      <c r="U5" s="43"/>
      <c r="V5" s="43"/>
      <c r="W5" s="43"/>
      <c r="X5" s="43"/>
      <c r="Y5" s="43"/>
    </row>
    <row r="6" spans="1:25" ht="41.25" customHeight="1" thickBot="1" x14ac:dyDescent="0.3">
      <c r="A6" s="334"/>
      <c r="B6" s="337"/>
      <c r="C6" s="368"/>
      <c r="D6" s="357"/>
      <c r="E6" s="357"/>
      <c r="F6" s="359"/>
      <c r="G6" s="370"/>
      <c r="H6" s="357"/>
      <c r="I6" s="357"/>
      <c r="J6" s="357"/>
      <c r="K6" s="357"/>
      <c r="L6" s="359"/>
      <c r="M6" s="6" t="s">
        <v>146</v>
      </c>
      <c r="N6" s="2" t="s">
        <v>147</v>
      </c>
      <c r="O6" s="1" t="s">
        <v>148</v>
      </c>
      <c r="P6" s="7" t="s">
        <v>146</v>
      </c>
      <c r="Q6" s="2" t="s">
        <v>147</v>
      </c>
      <c r="R6" s="3" t="s">
        <v>148</v>
      </c>
      <c r="S6" s="363"/>
      <c r="T6" s="366"/>
      <c r="U6" s="44"/>
      <c r="V6" s="44"/>
      <c r="W6" s="43"/>
      <c r="X6" s="43"/>
      <c r="Y6" s="43"/>
    </row>
    <row r="7" spans="1:25" ht="15.75" thickBot="1" x14ac:dyDescent="0.3">
      <c r="A7" s="8" t="s">
        <v>149</v>
      </c>
      <c r="B7" s="9"/>
      <c r="C7" s="38" t="s">
        <v>328</v>
      </c>
      <c r="D7" s="10" t="s">
        <v>115</v>
      </c>
      <c r="E7" s="10" t="s">
        <v>120</v>
      </c>
      <c r="F7" s="37" t="s">
        <v>162</v>
      </c>
      <c r="G7" s="38" t="s">
        <v>153</v>
      </c>
      <c r="H7" s="10" t="s">
        <v>151</v>
      </c>
      <c r="I7" s="10" t="s">
        <v>152</v>
      </c>
      <c r="J7" s="10" t="s">
        <v>48</v>
      </c>
      <c r="K7" s="10" t="s">
        <v>150</v>
      </c>
      <c r="L7" s="37" t="s">
        <v>326</v>
      </c>
      <c r="M7" s="11"/>
      <c r="N7" s="12"/>
      <c r="O7" s="13"/>
      <c r="P7" s="11"/>
      <c r="Q7" s="12"/>
      <c r="R7" s="13"/>
      <c r="S7" s="14"/>
      <c r="T7" s="51"/>
      <c r="U7" s="55" t="s">
        <v>250</v>
      </c>
      <c r="V7" s="55" t="s">
        <v>32</v>
      </c>
      <c r="W7" s="55" t="s">
        <v>33</v>
      </c>
      <c r="X7" s="43"/>
      <c r="Y7" s="43"/>
    </row>
    <row r="8" spans="1:25" x14ac:dyDescent="0.25">
      <c r="A8" s="15" t="s">
        <v>184</v>
      </c>
      <c r="B8" s="16" t="s">
        <v>154</v>
      </c>
      <c r="C8" s="17">
        <v>4.3999999999999997E-2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4.3999999999999997E-2</v>
      </c>
      <c r="N8" s="21">
        <v>140</v>
      </c>
      <c r="O8" s="22">
        <f>M8*N8</f>
        <v>6.1599999999999993</v>
      </c>
      <c r="P8" s="20">
        <f>G8+H8+I8+J8+K8+L8</f>
        <v>0</v>
      </c>
      <c r="Q8" s="21">
        <v>210</v>
      </c>
      <c r="R8" s="22">
        <f>P8*Q8</f>
        <v>0</v>
      </c>
      <c r="S8" s="23">
        <f>O8+R8</f>
        <v>6.1599999999999993</v>
      </c>
      <c r="T8" s="52"/>
      <c r="U8" s="56">
        <v>69</v>
      </c>
      <c r="V8" s="56">
        <f>M8*U8</f>
        <v>3.036</v>
      </c>
      <c r="W8" s="58">
        <f>P8*U8</f>
        <v>0</v>
      </c>
      <c r="X8" s="43"/>
      <c r="Y8" s="43"/>
    </row>
    <row r="9" spans="1:25" x14ac:dyDescent="0.25">
      <c r="A9" s="24" t="s">
        <v>186</v>
      </c>
      <c r="B9" s="16" t="s">
        <v>154</v>
      </c>
      <c r="C9" s="25">
        <v>0.1</v>
      </c>
      <c r="D9" s="26"/>
      <c r="E9" s="26"/>
      <c r="F9" s="27">
        <v>0.1</v>
      </c>
      <c r="G9" s="25"/>
      <c r="H9" s="26"/>
      <c r="I9" s="26"/>
      <c r="J9" s="26">
        <v>2.7799999999999998E-2</v>
      </c>
      <c r="K9" s="26"/>
      <c r="L9" s="27"/>
      <c r="M9" s="20">
        <f t="shared" ref="M9:M35" si="0">C9+D9+E9+F9</f>
        <v>0.2</v>
      </c>
      <c r="N9" s="21">
        <v>140</v>
      </c>
      <c r="O9" s="22">
        <f t="shared" ref="O9:O35" si="1">M9*N9</f>
        <v>28</v>
      </c>
      <c r="P9" s="20">
        <f t="shared" ref="P9:P35" si="2">G9+H9+I9+J9+K9+L9</f>
        <v>2.7799999999999998E-2</v>
      </c>
      <c r="Q9" s="21">
        <v>210</v>
      </c>
      <c r="R9" s="22">
        <f t="shared" ref="R9:R35" si="3">P9*Q9</f>
        <v>5.8380000000000001</v>
      </c>
      <c r="S9" s="23">
        <f t="shared" ref="S9:S35" si="4">O9+R9</f>
        <v>33.838000000000001</v>
      </c>
      <c r="T9" s="53"/>
      <c r="U9" s="56">
        <v>46.5</v>
      </c>
      <c r="V9" s="56">
        <f t="shared" ref="V9:V31" si="5">M9*U9</f>
        <v>9.3000000000000007</v>
      </c>
      <c r="W9" s="58">
        <f t="shared" ref="W9:W31" si="6">P9*U9</f>
        <v>1.2927</v>
      </c>
      <c r="X9" s="43"/>
      <c r="Y9" s="43"/>
    </row>
    <row r="10" spans="1:25" x14ac:dyDescent="0.25">
      <c r="A10" s="24" t="s">
        <v>187</v>
      </c>
      <c r="B10" s="16" t="s">
        <v>154</v>
      </c>
      <c r="C10" s="25">
        <v>1.6E-2</v>
      </c>
      <c r="D10" s="26"/>
      <c r="E10" s="26"/>
      <c r="F10" s="27">
        <v>0.02</v>
      </c>
      <c r="G10" s="25">
        <v>5.0000000000000001E-3</v>
      </c>
      <c r="H10" s="26"/>
      <c r="I10" s="26"/>
      <c r="J10" s="26"/>
      <c r="K10" s="26">
        <v>1.4999999999999999E-2</v>
      </c>
      <c r="L10" s="27"/>
      <c r="M10" s="20">
        <f t="shared" si="0"/>
        <v>3.6000000000000004E-2</v>
      </c>
      <c r="N10" s="21">
        <v>140</v>
      </c>
      <c r="O10" s="22">
        <f t="shared" si="1"/>
        <v>5.0400000000000009</v>
      </c>
      <c r="P10" s="20">
        <f t="shared" si="2"/>
        <v>0.02</v>
      </c>
      <c r="Q10" s="21">
        <v>210</v>
      </c>
      <c r="R10" s="22">
        <f t="shared" si="3"/>
        <v>4.2</v>
      </c>
      <c r="S10" s="23">
        <f t="shared" si="4"/>
        <v>9.240000000000002</v>
      </c>
      <c r="T10" s="53"/>
      <c r="U10" s="56">
        <v>45</v>
      </c>
      <c r="V10" s="56">
        <f t="shared" si="5"/>
        <v>1.62</v>
      </c>
      <c r="W10" s="58">
        <f t="shared" si="6"/>
        <v>0.9</v>
      </c>
      <c r="X10" s="43"/>
      <c r="Y10" s="43"/>
    </row>
    <row r="11" spans="1:25" x14ac:dyDescent="0.25">
      <c r="A11" s="24" t="s">
        <v>188</v>
      </c>
      <c r="B11" s="16" t="s">
        <v>154</v>
      </c>
      <c r="C11" s="25"/>
      <c r="D11" s="26"/>
      <c r="E11" s="26"/>
      <c r="F11" s="27"/>
      <c r="G11" s="25"/>
      <c r="H11" s="26"/>
      <c r="I11" s="26">
        <v>8.0999999999999996E-3</v>
      </c>
      <c r="J11" s="26">
        <v>1.26E-2</v>
      </c>
      <c r="K11" s="26"/>
      <c r="L11" s="27"/>
      <c r="M11" s="20">
        <f t="shared" si="0"/>
        <v>0</v>
      </c>
      <c r="N11" s="21">
        <v>140</v>
      </c>
      <c r="O11" s="22">
        <f t="shared" si="1"/>
        <v>0</v>
      </c>
      <c r="P11" s="20">
        <f t="shared" si="2"/>
        <v>2.07E-2</v>
      </c>
      <c r="Q11" s="21">
        <v>210</v>
      </c>
      <c r="R11" s="22">
        <f t="shared" si="3"/>
        <v>4.3469999999999995</v>
      </c>
      <c r="S11" s="23">
        <f t="shared" si="4"/>
        <v>4.3469999999999995</v>
      </c>
      <c r="T11" s="53"/>
      <c r="U11" s="56">
        <v>294.94</v>
      </c>
      <c r="V11" s="56">
        <f t="shared" si="5"/>
        <v>0</v>
      </c>
      <c r="W11" s="58">
        <f t="shared" si="6"/>
        <v>6.1052580000000001</v>
      </c>
      <c r="X11" s="43"/>
      <c r="Y11" s="43"/>
    </row>
    <row r="12" spans="1:25" x14ac:dyDescent="0.25">
      <c r="A12" s="24" t="s">
        <v>189</v>
      </c>
      <c r="B12" s="16" t="s">
        <v>154</v>
      </c>
      <c r="C12" s="25"/>
      <c r="D12" s="26">
        <v>1.6E-2</v>
      </c>
      <c r="E12" s="26"/>
      <c r="F12" s="27"/>
      <c r="G12" s="25"/>
      <c r="H12" s="26"/>
      <c r="I12" s="26"/>
      <c r="J12" s="26">
        <v>4.7000000000000002E-3</v>
      </c>
      <c r="K12" s="26"/>
      <c r="L12" s="27"/>
      <c r="M12" s="20">
        <f t="shared" si="0"/>
        <v>1.6E-2</v>
      </c>
      <c r="N12" s="21">
        <v>140</v>
      </c>
      <c r="O12" s="22">
        <f t="shared" si="1"/>
        <v>2.2400000000000002</v>
      </c>
      <c r="P12" s="20">
        <f t="shared" si="2"/>
        <v>4.7000000000000002E-3</v>
      </c>
      <c r="Q12" s="21">
        <v>210</v>
      </c>
      <c r="R12" s="22">
        <f t="shared" si="3"/>
        <v>0.98699999999999999</v>
      </c>
      <c r="S12" s="23">
        <f t="shared" si="4"/>
        <v>3.2270000000000003</v>
      </c>
      <c r="T12" s="53"/>
      <c r="U12" s="56">
        <v>420</v>
      </c>
      <c r="V12" s="56">
        <f t="shared" si="5"/>
        <v>6.72</v>
      </c>
      <c r="W12" s="58">
        <f t="shared" si="6"/>
        <v>1.974</v>
      </c>
      <c r="X12" s="43"/>
      <c r="Y12" s="43"/>
    </row>
    <row r="13" spans="1:25" x14ac:dyDescent="0.25">
      <c r="A13" s="24" t="s">
        <v>190</v>
      </c>
      <c r="B13" s="16" t="s">
        <v>154</v>
      </c>
      <c r="C13" s="25"/>
      <c r="D13" s="26"/>
      <c r="E13" s="26">
        <v>0.05</v>
      </c>
      <c r="F13" s="27"/>
      <c r="G13" s="25"/>
      <c r="H13" s="26"/>
      <c r="I13" s="26"/>
      <c r="J13" s="26"/>
      <c r="K13" s="26"/>
      <c r="L13" s="27"/>
      <c r="M13" s="20">
        <f t="shared" si="0"/>
        <v>0.05</v>
      </c>
      <c r="N13" s="21">
        <v>140</v>
      </c>
      <c r="O13" s="22">
        <f t="shared" si="1"/>
        <v>7</v>
      </c>
      <c r="P13" s="20">
        <f t="shared" si="2"/>
        <v>0</v>
      </c>
      <c r="Q13" s="21">
        <v>210</v>
      </c>
      <c r="R13" s="22">
        <f t="shared" si="3"/>
        <v>0</v>
      </c>
      <c r="S13" s="23">
        <f t="shared" si="4"/>
        <v>7</v>
      </c>
      <c r="T13" s="53"/>
      <c r="U13" s="56">
        <v>64.88</v>
      </c>
      <c r="V13" s="56">
        <f t="shared" si="5"/>
        <v>3.2439999999999998</v>
      </c>
      <c r="W13" s="58">
        <f t="shared" si="6"/>
        <v>0</v>
      </c>
      <c r="X13" s="43"/>
      <c r="Y13" s="43"/>
    </row>
    <row r="14" spans="1:25" x14ac:dyDescent="0.25">
      <c r="A14" s="24" t="s">
        <v>191</v>
      </c>
      <c r="B14" s="16" t="s">
        <v>154</v>
      </c>
      <c r="C14" s="28"/>
      <c r="D14" s="29"/>
      <c r="E14" s="26"/>
      <c r="F14" s="27">
        <v>4.0000000000000001E-3</v>
      </c>
      <c r="G14" s="25"/>
      <c r="H14" s="26"/>
      <c r="I14" s="26"/>
      <c r="J14" s="26"/>
      <c r="K14" s="26"/>
      <c r="L14" s="27"/>
      <c r="M14" s="20">
        <f t="shared" si="0"/>
        <v>4.0000000000000001E-3</v>
      </c>
      <c r="N14" s="21">
        <v>140</v>
      </c>
      <c r="O14" s="22">
        <f t="shared" si="1"/>
        <v>0.56000000000000005</v>
      </c>
      <c r="P14" s="20">
        <f t="shared" si="2"/>
        <v>0</v>
      </c>
      <c r="Q14" s="21">
        <v>210</v>
      </c>
      <c r="R14" s="22">
        <f t="shared" si="3"/>
        <v>0</v>
      </c>
      <c r="S14" s="23">
        <f t="shared" si="4"/>
        <v>0.56000000000000005</v>
      </c>
      <c r="T14" s="53"/>
      <c r="U14" s="56">
        <v>220</v>
      </c>
      <c r="V14" s="56">
        <f t="shared" si="5"/>
        <v>0.88</v>
      </c>
      <c r="W14" s="58">
        <f t="shared" si="6"/>
        <v>0</v>
      </c>
      <c r="X14" s="43"/>
      <c r="Y14" s="43"/>
    </row>
    <row r="15" spans="1:25" x14ac:dyDescent="0.25">
      <c r="A15" s="24" t="s">
        <v>192</v>
      </c>
      <c r="B15" s="16" t="s">
        <v>154</v>
      </c>
      <c r="C15" s="28"/>
      <c r="D15" s="26"/>
      <c r="E15" s="26"/>
      <c r="F15" s="27">
        <v>0.20699999999999999</v>
      </c>
      <c r="G15" s="25"/>
      <c r="H15" s="26"/>
      <c r="I15" s="26"/>
      <c r="J15" s="26"/>
      <c r="K15" s="26"/>
      <c r="L15" s="27"/>
      <c r="M15" s="20">
        <f t="shared" si="0"/>
        <v>0.20699999999999999</v>
      </c>
      <c r="N15" s="21">
        <v>140</v>
      </c>
      <c r="O15" s="22">
        <f t="shared" si="1"/>
        <v>28.979999999999997</v>
      </c>
      <c r="P15" s="20">
        <f t="shared" si="2"/>
        <v>0</v>
      </c>
      <c r="Q15" s="21">
        <v>210</v>
      </c>
      <c r="R15" s="22">
        <f t="shared" si="3"/>
        <v>0</v>
      </c>
      <c r="S15" s="23">
        <f t="shared" si="4"/>
        <v>28.979999999999997</v>
      </c>
      <c r="T15" s="53"/>
      <c r="U15" s="56">
        <v>66</v>
      </c>
      <c r="V15" s="56">
        <f t="shared" si="5"/>
        <v>13.661999999999999</v>
      </c>
      <c r="W15" s="58">
        <f t="shared" si="6"/>
        <v>0</v>
      </c>
      <c r="X15" s="43"/>
      <c r="Y15" s="43"/>
    </row>
    <row r="16" spans="1:25" x14ac:dyDescent="0.25">
      <c r="A16" s="24" t="s">
        <v>193</v>
      </c>
      <c r="B16" s="16" t="s">
        <v>154</v>
      </c>
      <c r="C16" s="28"/>
      <c r="D16" s="26"/>
      <c r="E16" s="26"/>
      <c r="F16" s="27"/>
      <c r="G16" s="25">
        <v>9.8599999999999993E-2</v>
      </c>
      <c r="H16" s="26"/>
      <c r="I16" s="26"/>
      <c r="J16" s="26"/>
      <c r="K16" s="26"/>
      <c r="L16" s="27"/>
      <c r="M16" s="20">
        <f t="shared" si="0"/>
        <v>0</v>
      </c>
      <c r="N16" s="21">
        <v>140</v>
      </c>
      <c r="O16" s="22">
        <f t="shared" si="1"/>
        <v>0</v>
      </c>
      <c r="P16" s="20">
        <f t="shared" si="2"/>
        <v>9.8599999999999993E-2</v>
      </c>
      <c r="Q16" s="21">
        <v>210</v>
      </c>
      <c r="R16" s="22">
        <f t="shared" si="3"/>
        <v>20.706</v>
      </c>
      <c r="S16" s="23">
        <f t="shared" si="4"/>
        <v>20.706</v>
      </c>
      <c r="T16" s="53"/>
      <c r="U16" s="56">
        <v>22</v>
      </c>
      <c r="V16" s="56">
        <f t="shared" si="5"/>
        <v>0</v>
      </c>
      <c r="W16" s="58">
        <f t="shared" si="6"/>
        <v>2.1692</v>
      </c>
      <c r="X16" s="43"/>
      <c r="Y16" s="43"/>
    </row>
    <row r="17" spans="1:25" x14ac:dyDescent="0.25">
      <c r="A17" s="24" t="s">
        <v>194</v>
      </c>
      <c r="B17" s="16" t="s">
        <v>154</v>
      </c>
      <c r="C17" s="28"/>
      <c r="D17" s="26"/>
      <c r="E17" s="26"/>
      <c r="F17" s="27"/>
      <c r="G17" s="25">
        <v>1.2500000000000001E-2</v>
      </c>
      <c r="H17" s="26">
        <v>1.2500000000000001E-2</v>
      </c>
      <c r="I17" s="26"/>
      <c r="J17" s="26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2.5000000000000001E-2</v>
      </c>
      <c r="Q17" s="21">
        <v>210</v>
      </c>
      <c r="R17" s="22">
        <f t="shared" si="3"/>
        <v>5.25</v>
      </c>
      <c r="S17" s="23">
        <f t="shared" si="4"/>
        <v>5.25</v>
      </c>
      <c r="T17" s="53"/>
      <c r="U17" s="56">
        <v>27</v>
      </c>
      <c r="V17" s="56">
        <f t="shared" si="5"/>
        <v>0</v>
      </c>
      <c r="W17" s="58">
        <f t="shared" si="6"/>
        <v>0.67500000000000004</v>
      </c>
      <c r="X17" s="43"/>
      <c r="Y17" s="43"/>
    </row>
    <row r="18" spans="1:25" x14ac:dyDescent="0.25">
      <c r="A18" s="24" t="s">
        <v>195</v>
      </c>
      <c r="B18" s="16" t="s">
        <v>154</v>
      </c>
      <c r="C18" s="28"/>
      <c r="D18" s="26"/>
      <c r="E18" s="26"/>
      <c r="F18" s="27"/>
      <c r="G18" s="25">
        <v>5.0000000000000001E-3</v>
      </c>
      <c r="H18" s="26">
        <v>5.0000000000000001E-3</v>
      </c>
      <c r="I18" s="26"/>
      <c r="J18" s="26"/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0.01</v>
      </c>
      <c r="Q18" s="21">
        <v>210</v>
      </c>
      <c r="R18" s="22">
        <f t="shared" si="3"/>
        <v>2.1</v>
      </c>
      <c r="S18" s="23">
        <f t="shared" si="4"/>
        <v>2.1</v>
      </c>
      <c r="T18" s="53"/>
      <c r="U18" s="56">
        <v>84.78</v>
      </c>
      <c r="V18" s="56">
        <f t="shared" si="5"/>
        <v>0</v>
      </c>
      <c r="W18" s="58">
        <f t="shared" si="6"/>
        <v>0.8478</v>
      </c>
      <c r="X18" s="43"/>
      <c r="Y18" s="43"/>
    </row>
    <row r="19" spans="1:25" x14ac:dyDescent="0.25">
      <c r="A19" s="24" t="s">
        <v>196</v>
      </c>
      <c r="B19" s="16" t="s">
        <v>154</v>
      </c>
      <c r="C19" s="28"/>
      <c r="D19" s="26"/>
      <c r="E19" s="26"/>
      <c r="F19" s="27"/>
      <c r="G19" s="25">
        <v>2.9999999999999997E-4</v>
      </c>
      <c r="H19" s="26"/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2.9999999999999997E-4</v>
      </c>
      <c r="Q19" s="21">
        <v>210</v>
      </c>
      <c r="R19" s="22">
        <f t="shared" si="3"/>
        <v>6.3E-2</v>
      </c>
      <c r="S19" s="23">
        <f t="shared" si="4"/>
        <v>6.3E-2</v>
      </c>
      <c r="T19" s="53"/>
      <c r="U19" s="56">
        <v>380</v>
      </c>
      <c r="V19" s="56">
        <f t="shared" si="5"/>
        <v>0</v>
      </c>
      <c r="W19" s="58">
        <f t="shared" si="6"/>
        <v>0.11399999999999999</v>
      </c>
      <c r="X19" s="43"/>
      <c r="Y19" s="43"/>
    </row>
    <row r="20" spans="1:25" x14ac:dyDescent="0.25">
      <c r="A20" s="24" t="s">
        <v>197</v>
      </c>
      <c r="B20" s="16" t="s">
        <v>154</v>
      </c>
      <c r="C20" s="28"/>
      <c r="D20" s="26"/>
      <c r="E20" s="26"/>
      <c r="F20" s="27"/>
      <c r="G20" s="25">
        <v>1E-3</v>
      </c>
      <c r="H20" s="26">
        <v>1E-3</v>
      </c>
      <c r="I20" s="26">
        <v>1E-3</v>
      </c>
      <c r="J20" s="26">
        <v>1E-3</v>
      </c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4.0000000000000001E-3</v>
      </c>
      <c r="Q20" s="21">
        <v>210</v>
      </c>
      <c r="R20" s="22">
        <f t="shared" si="3"/>
        <v>0.84</v>
      </c>
      <c r="S20" s="23">
        <f t="shared" si="4"/>
        <v>0.84</v>
      </c>
      <c r="T20" s="53"/>
      <c r="U20" s="56">
        <v>15</v>
      </c>
      <c r="V20" s="56">
        <f t="shared" si="5"/>
        <v>0</v>
      </c>
      <c r="W20" s="58">
        <f t="shared" si="6"/>
        <v>0.06</v>
      </c>
      <c r="X20" s="43"/>
      <c r="Y20" s="43"/>
    </row>
    <row r="21" spans="1:25" x14ac:dyDescent="0.25">
      <c r="A21" s="24" t="s">
        <v>198</v>
      </c>
      <c r="B21" s="16" t="s">
        <v>154</v>
      </c>
      <c r="C21" s="28"/>
      <c r="D21" s="26"/>
      <c r="E21" s="26"/>
      <c r="F21" s="27"/>
      <c r="G21" s="25"/>
      <c r="H21" s="26">
        <v>5.3800000000000001E-2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5.3800000000000001E-2</v>
      </c>
      <c r="Q21" s="21">
        <v>210</v>
      </c>
      <c r="R21" s="22">
        <f t="shared" si="3"/>
        <v>11.298</v>
      </c>
      <c r="S21" s="23">
        <f t="shared" si="4"/>
        <v>11.298</v>
      </c>
      <c r="T21" s="53"/>
      <c r="U21" s="56">
        <v>264.95</v>
      </c>
      <c r="V21" s="56">
        <f t="shared" si="5"/>
        <v>0</v>
      </c>
      <c r="W21" s="58">
        <f t="shared" si="6"/>
        <v>14.25431</v>
      </c>
      <c r="X21" s="43"/>
      <c r="Y21" s="43"/>
    </row>
    <row r="22" spans="1:25" x14ac:dyDescent="0.25">
      <c r="A22" s="24" t="s">
        <v>199</v>
      </c>
      <c r="B22" s="16" t="s">
        <v>154</v>
      </c>
      <c r="C22" s="28"/>
      <c r="D22" s="26"/>
      <c r="E22" s="26"/>
      <c r="F22" s="27"/>
      <c r="G22" s="30"/>
      <c r="H22" s="26">
        <v>0.15</v>
      </c>
      <c r="I22" s="26"/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0.15</v>
      </c>
      <c r="Q22" s="21">
        <v>210</v>
      </c>
      <c r="R22" s="22">
        <f t="shared" si="3"/>
        <v>31.5</v>
      </c>
      <c r="S22" s="23">
        <f t="shared" si="4"/>
        <v>31.5</v>
      </c>
      <c r="T22" s="53"/>
      <c r="U22" s="56">
        <v>21</v>
      </c>
      <c r="V22" s="56">
        <f t="shared" si="5"/>
        <v>0</v>
      </c>
      <c r="W22" s="58">
        <f t="shared" si="6"/>
        <v>3.15</v>
      </c>
      <c r="X22" s="43"/>
      <c r="Y22" s="43"/>
    </row>
    <row r="23" spans="1:25" x14ac:dyDescent="0.25">
      <c r="A23" s="24" t="s">
        <v>200</v>
      </c>
      <c r="B23" s="16" t="s">
        <v>154</v>
      </c>
      <c r="C23" s="28"/>
      <c r="D23" s="26"/>
      <c r="E23" s="26"/>
      <c r="F23" s="27"/>
      <c r="G23" s="25"/>
      <c r="H23" s="26">
        <v>1.2500000000000001E-2</v>
      </c>
      <c r="I23" s="26"/>
      <c r="J23" s="26">
        <v>1.0200000000000001E-2</v>
      </c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2.2700000000000001E-2</v>
      </c>
      <c r="Q23" s="21">
        <v>210</v>
      </c>
      <c r="R23" s="22">
        <f t="shared" si="3"/>
        <v>4.7670000000000003</v>
      </c>
      <c r="S23" s="23">
        <f t="shared" si="4"/>
        <v>4.7670000000000003</v>
      </c>
      <c r="T23" s="53"/>
      <c r="U23" s="56">
        <v>22</v>
      </c>
      <c r="V23" s="56">
        <f t="shared" si="5"/>
        <v>0</v>
      </c>
      <c r="W23" s="58">
        <f t="shared" si="6"/>
        <v>0.49940000000000001</v>
      </c>
      <c r="X23" s="43"/>
      <c r="Y23" s="43"/>
    </row>
    <row r="24" spans="1:25" x14ac:dyDescent="0.25">
      <c r="A24" s="24" t="s">
        <v>201</v>
      </c>
      <c r="B24" s="16" t="s">
        <v>154</v>
      </c>
      <c r="C24" s="28"/>
      <c r="D24" s="26"/>
      <c r="E24" s="26"/>
      <c r="F24" s="27"/>
      <c r="G24" s="25"/>
      <c r="H24" s="26"/>
      <c r="I24" s="26">
        <v>6.1199999999999997E-2</v>
      </c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6.1199999999999997E-2</v>
      </c>
      <c r="Q24" s="21">
        <v>210</v>
      </c>
      <c r="R24" s="22">
        <f t="shared" si="3"/>
        <v>12.852</v>
      </c>
      <c r="S24" s="23">
        <f t="shared" si="4"/>
        <v>12.852</v>
      </c>
      <c r="T24" s="53"/>
      <c r="U24" s="56">
        <v>48</v>
      </c>
      <c r="V24" s="56">
        <f t="shared" si="5"/>
        <v>0</v>
      </c>
      <c r="W24" s="58">
        <f t="shared" si="6"/>
        <v>2.9375999999999998</v>
      </c>
      <c r="X24" s="43"/>
      <c r="Y24" s="43"/>
    </row>
    <row r="25" spans="1:25" x14ac:dyDescent="0.25">
      <c r="A25" s="24" t="s">
        <v>202</v>
      </c>
      <c r="B25" s="16" t="s">
        <v>154</v>
      </c>
      <c r="C25" s="28"/>
      <c r="D25" s="26"/>
      <c r="E25" s="26"/>
      <c r="F25" s="27"/>
      <c r="G25" s="25"/>
      <c r="H25" s="26"/>
      <c r="I25" s="26"/>
      <c r="J25" s="26">
        <v>6.1400000000000003E-2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6.1400000000000003E-2</v>
      </c>
      <c r="Q25" s="21">
        <v>210</v>
      </c>
      <c r="R25" s="22">
        <f t="shared" si="3"/>
        <v>12.894</v>
      </c>
      <c r="S25" s="23">
        <f t="shared" si="4"/>
        <v>12.894</v>
      </c>
      <c r="T25" s="53"/>
      <c r="U25" s="56">
        <v>220</v>
      </c>
      <c r="V25" s="56">
        <f t="shared" si="5"/>
        <v>0</v>
      </c>
      <c r="W25" s="58">
        <f t="shared" si="6"/>
        <v>13.508000000000001</v>
      </c>
      <c r="X25" s="43"/>
      <c r="Y25" s="43"/>
    </row>
    <row r="26" spans="1:25" x14ac:dyDescent="0.25">
      <c r="A26" s="24" t="s">
        <v>203</v>
      </c>
      <c r="B26" s="16" t="s">
        <v>154</v>
      </c>
      <c r="C26" s="28"/>
      <c r="D26" s="26"/>
      <c r="E26" s="26"/>
      <c r="F26" s="27"/>
      <c r="G26" s="25"/>
      <c r="H26" s="26"/>
      <c r="I26" s="26"/>
      <c r="J26" s="26">
        <v>1.2800000000000001E-2</v>
      </c>
      <c r="K26" s="26"/>
      <c r="L26" s="27">
        <v>0.05</v>
      </c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6.2800000000000009E-2</v>
      </c>
      <c r="Q26" s="21">
        <v>210</v>
      </c>
      <c r="R26" s="22">
        <f t="shared" si="3"/>
        <v>13.188000000000002</v>
      </c>
      <c r="S26" s="23">
        <f t="shared" si="4"/>
        <v>13.188000000000002</v>
      </c>
      <c r="T26" s="53"/>
      <c r="U26" s="56">
        <v>57.75</v>
      </c>
      <c r="V26" s="56">
        <f t="shared" si="5"/>
        <v>0</v>
      </c>
      <c r="W26" s="58">
        <f t="shared" si="6"/>
        <v>3.6267000000000005</v>
      </c>
      <c r="X26" s="43"/>
      <c r="Y26" s="43"/>
    </row>
    <row r="27" spans="1:25" x14ac:dyDescent="0.25">
      <c r="A27" s="24" t="s">
        <v>204</v>
      </c>
      <c r="B27" s="16" t="s">
        <v>154</v>
      </c>
      <c r="C27" s="28"/>
      <c r="D27" s="26"/>
      <c r="E27" s="26"/>
      <c r="F27" s="27"/>
      <c r="G27" s="25"/>
      <c r="H27" s="26"/>
      <c r="I27" s="26"/>
      <c r="J27" s="26">
        <v>7.7000000000000002E-3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7.7000000000000002E-3</v>
      </c>
      <c r="Q27" s="21">
        <v>210</v>
      </c>
      <c r="R27" s="22">
        <f t="shared" si="3"/>
        <v>1.617</v>
      </c>
      <c r="S27" s="23">
        <f t="shared" si="4"/>
        <v>1.617</v>
      </c>
      <c r="T27" s="53"/>
      <c r="U27" s="56">
        <v>34</v>
      </c>
      <c r="V27" s="56">
        <f t="shared" si="5"/>
        <v>0</v>
      </c>
      <c r="W27" s="58">
        <f t="shared" si="6"/>
        <v>0.26180000000000003</v>
      </c>
      <c r="X27" s="43"/>
      <c r="Y27" s="43"/>
    </row>
    <row r="28" spans="1:25" x14ac:dyDescent="0.25">
      <c r="A28" s="24" t="s">
        <v>205</v>
      </c>
      <c r="B28" s="16" t="s">
        <v>154</v>
      </c>
      <c r="C28" s="28"/>
      <c r="D28" s="26"/>
      <c r="E28" s="26"/>
      <c r="F28" s="27"/>
      <c r="G28" s="25"/>
      <c r="H28" s="26"/>
      <c r="I28" s="26"/>
      <c r="J28" s="26">
        <v>9.5999999999999992E-3</v>
      </c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9.5999999999999992E-3</v>
      </c>
      <c r="Q28" s="21">
        <v>210</v>
      </c>
      <c r="R28" s="22">
        <f t="shared" si="3"/>
        <v>2.016</v>
      </c>
      <c r="S28" s="23">
        <f t="shared" si="4"/>
        <v>2.016</v>
      </c>
      <c r="T28" s="53"/>
      <c r="U28" s="56">
        <v>135</v>
      </c>
      <c r="V28" s="56">
        <f t="shared" si="5"/>
        <v>0</v>
      </c>
      <c r="W28" s="58">
        <f t="shared" si="6"/>
        <v>1.2959999999999998</v>
      </c>
      <c r="X28" s="43"/>
      <c r="Y28" s="43"/>
    </row>
    <row r="29" spans="1:25" x14ac:dyDescent="0.25">
      <c r="A29" s="24" t="s">
        <v>206</v>
      </c>
      <c r="B29" s="16" t="s">
        <v>154</v>
      </c>
      <c r="C29" s="28"/>
      <c r="D29" s="26"/>
      <c r="E29" s="26"/>
      <c r="F29" s="27"/>
      <c r="G29" s="25"/>
      <c r="H29" s="26"/>
      <c r="I29" s="26"/>
      <c r="J29" s="26">
        <v>4.3E-3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4.3E-3</v>
      </c>
      <c r="Q29" s="21">
        <v>210</v>
      </c>
      <c r="R29" s="22">
        <f t="shared" si="3"/>
        <v>0.90300000000000002</v>
      </c>
      <c r="S29" s="23">
        <f t="shared" si="4"/>
        <v>0.90300000000000002</v>
      </c>
      <c r="T29" s="53"/>
      <c r="U29" s="56">
        <v>150</v>
      </c>
      <c r="V29" s="56">
        <f t="shared" si="5"/>
        <v>0</v>
      </c>
      <c r="W29" s="58">
        <f t="shared" si="6"/>
        <v>0.64500000000000002</v>
      </c>
      <c r="X29" s="43"/>
      <c r="Y29" s="43"/>
    </row>
    <row r="30" spans="1:25" x14ac:dyDescent="0.25">
      <c r="A30" s="24" t="s">
        <v>207</v>
      </c>
      <c r="B30" s="16" t="s">
        <v>154</v>
      </c>
      <c r="C30" s="28"/>
      <c r="D30" s="26"/>
      <c r="E30" s="26"/>
      <c r="F30" s="27"/>
      <c r="G30" s="25"/>
      <c r="H30" s="26"/>
      <c r="I30" s="26"/>
      <c r="J30" s="26"/>
      <c r="K30" s="26">
        <v>2.5000000000000001E-2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2.5000000000000001E-2</v>
      </c>
      <c r="Q30" s="21">
        <v>210</v>
      </c>
      <c r="R30" s="22">
        <f t="shared" si="3"/>
        <v>5.25</v>
      </c>
      <c r="S30" s="23">
        <f t="shared" si="4"/>
        <v>5.25</v>
      </c>
      <c r="T30" s="53"/>
      <c r="U30" s="56">
        <v>85</v>
      </c>
      <c r="V30" s="56">
        <f t="shared" si="5"/>
        <v>0</v>
      </c>
      <c r="W30" s="58">
        <f t="shared" si="6"/>
        <v>2.125</v>
      </c>
      <c r="X30" s="43"/>
      <c r="Y30" s="43"/>
    </row>
    <row r="31" spans="1:25" x14ac:dyDescent="0.25">
      <c r="A31" s="24" t="s">
        <v>208</v>
      </c>
      <c r="B31" s="16" t="s">
        <v>154</v>
      </c>
      <c r="C31" s="28"/>
      <c r="D31" s="26"/>
      <c r="E31" s="26"/>
      <c r="F31" s="27"/>
      <c r="G31" s="25"/>
      <c r="H31" s="26"/>
      <c r="I31" s="26"/>
      <c r="J31" s="26"/>
      <c r="K31" s="26"/>
      <c r="L31" s="27">
        <v>0.06</v>
      </c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0.06</v>
      </c>
      <c r="Q31" s="21">
        <v>210</v>
      </c>
      <c r="R31" s="22">
        <f t="shared" si="3"/>
        <v>12.6</v>
      </c>
      <c r="S31" s="23">
        <f t="shared" si="4"/>
        <v>12.6</v>
      </c>
      <c r="T31" s="53"/>
      <c r="U31" s="56">
        <v>34.29</v>
      </c>
      <c r="V31" s="56">
        <f t="shared" si="5"/>
        <v>0</v>
      </c>
      <c r="W31" s="58">
        <f t="shared" si="6"/>
        <v>2.0573999999999999</v>
      </c>
      <c r="X31" s="43"/>
      <c r="Y31" s="43"/>
    </row>
    <row r="32" spans="1:25" ht="16.5" x14ac:dyDescent="0.3">
      <c r="A32" s="24" t="s">
        <v>599</v>
      </c>
      <c r="B32" s="16" t="s">
        <v>154</v>
      </c>
      <c r="C32" s="28"/>
      <c r="D32" s="26"/>
      <c r="E32" s="26"/>
      <c r="F32" s="27"/>
      <c r="G32" s="25"/>
      <c r="H32" s="26"/>
      <c r="I32" s="26"/>
      <c r="J32" s="26"/>
      <c r="K32" s="231">
        <v>4.1999999999999998E-5</v>
      </c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4.1999999999999998E-5</v>
      </c>
      <c r="Q32" s="21">
        <v>210</v>
      </c>
      <c r="R32" s="22">
        <f t="shared" si="3"/>
        <v>8.8199999999999997E-3</v>
      </c>
      <c r="S32" s="23">
        <f t="shared" si="4"/>
        <v>8.8199999999999997E-3</v>
      </c>
      <c r="T32" s="53"/>
      <c r="U32" s="56">
        <v>4380</v>
      </c>
      <c r="V32" s="56">
        <f t="shared" ref="V32" si="7">M32*U32</f>
        <v>0</v>
      </c>
      <c r="W32" s="58">
        <f t="shared" ref="W32" si="8">P32*U32</f>
        <v>0.18395999999999998</v>
      </c>
      <c r="X32" s="43"/>
      <c r="Y32" s="43"/>
    </row>
    <row r="33" spans="1:25" x14ac:dyDescent="0.25">
      <c r="A33" s="24"/>
      <c r="B33" s="16" t="s">
        <v>154</v>
      </c>
      <c r="C33" s="25"/>
      <c r="D33" s="26"/>
      <c r="E33" s="26"/>
      <c r="F33" s="27"/>
      <c r="G33" s="25"/>
      <c r="H33" s="26"/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</v>
      </c>
      <c r="Q33" s="21">
        <v>210</v>
      </c>
      <c r="R33" s="22">
        <f t="shared" si="3"/>
        <v>0</v>
      </c>
      <c r="S33" s="23">
        <f t="shared" si="4"/>
        <v>0</v>
      </c>
      <c r="T33" s="53"/>
      <c r="U33" s="56"/>
      <c r="V33" s="55"/>
      <c r="W33" s="55"/>
      <c r="X33" s="43"/>
      <c r="Y33" s="43"/>
    </row>
    <row r="34" spans="1:25" x14ac:dyDescent="0.25">
      <c r="A34" s="24"/>
      <c r="B34" s="16" t="s">
        <v>154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210</v>
      </c>
      <c r="R34" s="22">
        <f t="shared" si="3"/>
        <v>0</v>
      </c>
      <c r="S34" s="23">
        <f t="shared" si="4"/>
        <v>0</v>
      </c>
      <c r="T34" s="53"/>
      <c r="U34" s="56"/>
      <c r="V34" s="57">
        <f>SUM(V8:V33)</f>
        <v>38.461999999999996</v>
      </c>
      <c r="W34" s="57">
        <f>SUM(W8:W33)</f>
        <v>58.683128000000011</v>
      </c>
      <c r="X34" s="43"/>
      <c r="Y34" s="43"/>
    </row>
    <row r="35" spans="1:25" ht="15.75" thickBot="1" x14ac:dyDescent="0.3">
      <c r="A35" s="32"/>
      <c r="B35" s="48" t="s">
        <v>154</v>
      </c>
      <c r="C35" s="33"/>
      <c r="D35" s="34"/>
      <c r="E35" s="34"/>
      <c r="F35" s="35"/>
      <c r="G35" s="33"/>
      <c r="H35" s="34"/>
      <c r="I35" s="34"/>
      <c r="J35" s="34"/>
      <c r="K35" s="34"/>
      <c r="L35" s="35"/>
      <c r="M35" s="39">
        <f t="shared" si="0"/>
        <v>0</v>
      </c>
      <c r="N35" s="21">
        <v>140</v>
      </c>
      <c r="O35" s="41">
        <f t="shared" si="1"/>
        <v>0</v>
      </c>
      <c r="P35" s="39">
        <f t="shared" si="2"/>
        <v>0</v>
      </c>
      <c r="Q35" s="40">
        <v>210</v>
      </c>
      <c r="R35" s="41">
        <f t="shared" si="3"/>
        <v>0</v>
      </c>
      <c r="S35" s="42">
        <f t="shared" si="4"/>
        <v>0</v>
      </c>
      <c r="T35" s="54"/>
      <c r="U35" s="56"/>
      <c r="V35" s="55"/>
      <c r="W35" s="57">
        <f>V34+W34</f>
        <v>97.145128</v>
      </c>
      <c r="X35" s="43"/>
      <c r="Y35" s="43"/>
    </row>
    <row r="36" spans="1:25" x14ac:dyDescent="0.25">
      <c r="A36" s="4"/>
      <c r="B36" s="4"/>
      <c r="C36" s="4"/>
      <c r="D36" s="4"/>
      <c r="E36" s="348"/>
      <c r="F36" s="348"/>
      <c r="G36" s="348"/>
      <c r="H36" s="348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</row>
    <row r="37" spans="1:25" x14ac:dyDescent="0.25">
      <c r="A37" s="4" t="s">
        <v>155</v>
      </c>
      <c r="B37" s="4"/>
      <c r="C37" s="4"/>
      <c r="D37" s="4"/>
      <c r="E37" s="349" t="s">
        <v>156</v>
      </c>
      <c r="F37" s="349"/>
      <c r="G37" s="349"/>
      <c r="H37" s="34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46" spans="1:25" x14ac:dyDescent="0.25">
      <c r="A46" s="71" t="s">
        <v>244</v>
      </c>
      <c r="B46" s="4"/>
      <c r="C46" s="350" t="s">
        <v>135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47"/>
      <c r="N46" s="347"/>
      <c r="O46" s="347"/>
      <c r="P46" s="347"/>
      <c r="Q46" s="4"/>
      <c r="R46" s="4"/>
      <c r="S46" s="4"/>
      <c r="T46" s="4"/>
    </row>
    <row r="47" spans="1:25" x14ac:dyDescent="0.25">
      <c r="A47" s="4"/>
      <c r="B47" s="5"/>
      <c r="C47" s="347" t="s">
        <v>573</v>
      </c>
      <c r="D47" s="347"/>
      <c r="E47" s="347"/>
      <c r="F47" s="347"/>
      <c r="G47" s="347"/>
      <c r="H47" s="347"/>
      <c r="I47" s="347"/>
      <c r="J47" s="347"/>
      <c r="K47" s="347"/>
      <c r="L47" s="4"/>
      <c r="M47" s="347"/>
      <c r="N47" s="347"/>
      <c r="O47" s="347"/>
      <c r="P47" s="347"/>
      <c r="Q47" s="4"/>
      <c r="R47" s="4"/>
      <c r="S47" s="4"/>
      <c r="T47" s="4"/>
    </row>
    <row r="48" spans="1:25" ht="15.75" thickBot="1" x14ac:dyDescent="0.3">
      <c r="A48" s="4"/>
      <c r="B48" s="4"/>
      <c r="C48" s="351" t="s">
        <v>136</v>
      </c>
      <c r="D48" s="351"/>
      <c r="E48" s="351"/>
      <c r="F48" s="351"/>
      <c r="G48" s="351"/>
      <c r="H48" s="351"/>
      <c r="I48" s="351"/>
      <c r="J48" s="351"/>
      <c r="K48" s="4"/>
      <c r="L48" s="4"/>
      <c r="M48" s="347"/>
      <c r="N48" s="347"/>
      <c r="O48" s="347"/>
      <c r="P48" s="347"/>
      <c r="Q48" s="4"/>
      <c r="R48" s="4"/>
      <c r="S48" s="4"/>
      <c r="T48" s="4"/>
    </row>
    <row r="49" spans="1:25" ht="15" customHeight="1" x14ac:dyDescent="0.25">
      <c r="A49" s="332" t="s">
        <v>137</v>
      </c>
      <c r="B49" s="335" t="s">
        <v>138</v>
      </c>
      <c r="C49" s="338" t="s">
        <v>139</v>
      </c>
      <c r="D49" s="339"/>
      <c r="E49" s="339"/>
      <c r="F49" s="340"/>
      <c r="G49" s="338" t="s">
        <v>140</v>
      </c>
      <c r="H49" s="339"/>
      <c r="I49" s="339"/>
      <c r="J49" s="339"/>
      <c r="K49" s="339"/>
      <c r="L49" s="340"/>
      <c r="M49" s="341" t="s">
        <v>141</v>
      </c>
      <c r="N49" s="342"/>
      <c r="O49" s="343"/>
      <c r="P49" s="352" t="s">
        <v>142</v>
      </c>
      <c r="Q49" s="342"/>
      <c r="R49" s="353"/>
      <c r="S49" s="361" t="s">
        <v>143</v>
      </c>
      <c r="T49" s="364" t="s">
        <v>144</v>
      </c>
      <c r="U49" s="43"/>
      <c r="V49" s="43"/>
      <c r="W49" s="43"/>
      <c r="X49" s="43"/>
      <c r="Y49" s="43"/>
    </row>
    <row r="50" spans="1:25" ht="30" customHeight="1" x14ac:dyDescent="0.25">
      <c r="A50" s="333"/>
      <c r="B50" s="336"/>
      <c r="C50" s="367" t="s">
        <v>414</v>
      </c>
      <c r="D50" s="356" t="s">
        <v>37</v>
      </c>
      <c r="E50" s="356" t="s">
        <v>145</v>
      </c>
      <c r="F50" s="358" t="s">
        <v>161</v>
      </c>
      <c r="G50" s="369" t="s">
        <v>43</v>
      </c>
      <c r="H50" s="356" t="s">
        <v>41</v>
      </c>
      <c r="I50" s="356" t="s">
        <v>378</v>
      </c>
      <c r="J50" s="356" t="s">
        <v>164</v>
      </c>
      <c r="K50" s="356" t="s">
        <v>92</v>
      </c>
      <c r="L50" s="358" t="s">
        <v>145</v>
      </c>
      <c r="M50" s="344"/>
      <c r="N50" s="345"/>
      <c r="O50" s="346"/>
      <c r="P50" s="354"/>
      <c r="Q50" s="345"/>
      <c r="R50" s="355"/>
      <c r="S50" s="362"/>
      <c r="T50" s="365"/>
      <c r="U50" s="43"/>
      <c r="V50" s="43"/>
      <c r="W50" s="43"/>
      <c r="X50" s="43"/>
      <c r="Y50" s="43"/>
    </row>
    <row r="51" spans="1:25" ht="41.25" customHeight="1" thickBot="1" x14ac:dyDescent="0.3">
      <c r="A51" s="334"/>
      <c r="B51" s="337"/>
      <c r="C51" s="368"/>
      <c r="D51" s="357"/>
      <c r="E51" s="357"/>
      <c r="F51" s="359"/>
      <c r="G51" s="370"/>
      <c r="H51" s="357"/>
      <c r="I51" s="357"/>
      <c r="J51" s="357"/>
      <c r="K51" s="357"/>
      <c r="L51" s="359"/>
      <c r="M51" s="6" t="s">
        <v>146</v>
      </c>
      <c r="N51" s="2" t="s">
        <v>147</v>
      </c>
      <c r="O51" s="1" t="s">
        <v>148</v>
      </c>
      <c r="P51" s="7" t="s">
        <v>146</v>
      </c>
      <c r="Q51" s="2" t="s">
        <v>147</v>
      </c>
      <c r="R51" s="3" t="s">
        <v>148</v>
      </c>
      <c r="S51" s="363"/>
      <c r="T51" s="366"/>
      <c r="U51" s="44"/>
      <c r="V51" s="44"/>
      <c r="W51" s="43"/>
      <c r="X51" s="43"/>
      <c r="Y51" s="43"/>
    </row>
    <row r="52" spans="1:25" ht="15.75" thickBot="1" x14ac:dyDescent="0.3">
      <c r="A52" s="8" t="s">
        <v>149</v>
      </c>
      <c r="B52" s="9"/>
      <c r="C52" s="38" t="s">
        <v>150</v>
      </c>
      <c r="D52" s="10" t="s">
        <v>537</v>
      </c>
      <c r="E52" s="10" t="s">
        <v>87</v>
      </c>
      <c r="F52" s="37" t="s">
        <v>527</v>
      </c>
      <c r="G52" s="38" t="s">
        <v>157</v>
      </c>
      <c r="H52" s="10" t="s">
        <v>150</v>
      </c>
      <c r="I52" s="10" t="s">
        <v>158</v>
      </c>
      <c r="J52" s="10" t="s">
        <v>121</v>
      </c>
      <c r="K52" s="10" t="s">
        <v>150</v>
      </c>
      <c r="L52" s="37" t="s">
        <v>341</v>
      </c>
      <c r="M52" s="11"/>
      <c r="N52" s="12"/>
      <c r="O52" s="13"/>
      <c r="P52" s="11"/>
      <c r="Q52" s="12"/>
      <c r="R52" s="13"/>
      <c r="S52" s="14"/>
      <c r="T52" s="51"/>
      <c r="U52" s="55" t="s">
        <v>250</v>
      </c>
      <c r="V52" s="55" t="s">
        <v>32</v>
      </c>
      <c r="W52" s="55" t="s">
        <v>33</v>
      </c>
      <c r="X52" s="43"/>
      <c r="Y52" s="43"/>
    </row>
    <row r="53" spans="1:25" x14ac:dyDescent="0.25">
      <c r="A53" s="15" t="s">
        <v>184</v>
      </c>
      <c r="B53" s="16" t="s">
        <v>154</v>
      </c>
      <c r="C53" s="17">
        <v>4.19E-2</v>
      </c>
      <c r="D53" s="18"/>
      <c r="E53" s="18"/>
      <c r="F53" s="19"/>
      <c r="G53" s="17"/>
      <c r="H53" s="18"/>
      <c r="I53" s="18"/>
      <c r="J53" s="18"/>
      <c r="K53" s="18"/>
      <c r="L53" s="19"/>
      <c r="M53" s="20">
        <f>C53+D53+E53+F53</f>
        <v>4.19E-2</v>
      </c>
      <c r="N53" s="21">
        <v>270</v>
      </c>
      <c r="O53" s="22">
        <f>M53*N53</f>
        <v>11.313000000000001</v>
      </c>
      <c r="P53" s="20">
        <f>G53+H53+I53+J53+K53+L53</f>
        <v>0</v>
      </c>
      <c r="Q53" s="21">
        <v>190</v>
      </c>
      <c r="R53" s="22">
        <f>P53*Q53</f>
        <v>0</v>
      </c>
      <c r="S53" s="23">
        <f>O53+R53</f>
        <v>11.313000000000001</v>
      </c>
      <c r="T53" s="52"/>
      <c r="U53" s="56">
        <v>69</v>
      </c>
      <c r="V53" s="56">
        <f>M53*U53</f>
        <v>2.8910999999999998</v>
      </c>
      <c r="W53" s="56">
        <f>P53*U53</f>
        <v>0</v>
      </c>
      <c r="X53" s="43"/>
      <c r="Y53" s="43"/>
    </row>
    <row r="54" spans="1:25" x14ac:dyDescent="0.25">
      <c r="A54" s="24" t="s">
        <v>186</v>
      </c>
      <c r="B54" s="16" t="s">
        <v>154</v>
      </c>
      <c r="C54" s="25">
        <v>9.5200000000000007E-2</v>
      </c>
      <c r="D54" s="26"/>
      <c r="E54" s="26"/>
      <c r="F54" s="27">
        <v>0.1</v>
      </c>
      <c r="G54" s="25"/>
      <c r="H54" s="26"/>
      <c r="I54" s="26"/>
      <c r="J54" s="26">
        <v>2.2200000000000001E-2</v>
      </c>
      <c r="K54" s="26"/>
      <c r="L54" s="27"/>
      <c r="M54" s="20">
        <f t="shared" ref="M54:M80" si="9">C54+D54+E54+F54</f>
        <v>0.19520000000000001</v>
      </c>
      <c r="N54" s="21">
        <v>270</v>
      </c>
      <c r="O54" s="22">
        <f t="shared" ref="O54:O80" si="10">M54*N54</f>
        <v>52.704000000000001</v>
      </c>
      <c r="P54" s="20">
        <f t="shared" ref="P54:P80" si="11">G54+H54+I54+J54+K54+L54</f>
        <v>2.2200000000000001E-2</v>
      </c>
      <c r="Q54" s="21">
        <v>190</v>
      </c>
      <c r="R54" s="22">
        <f t="shared" ref="R54:R80" si="12">P54*Q54</f>
        <v>4.218</v>
      </c>
      <c r="S54" s="23">
        <f t="shared" ref="S54:S80" si="13">O54+R54</f>
        <v>56.921999999999997</v>
      </c>
      <c r="T54" s="53"/>
      <c r="U54" s="56">
        <v>46.5</v>
      </c>
      <c r="V54" s="56">
        <f t="shared" ref="V54:V76" si="14">M54*U54</f>
        <v>9.0768000000000004</v>
      </c>
      <c r="W54" s="56">
        <f t="shared" ref="W54:W76" si="15">P54*U54</f>
        <v>1.0323</v>
      </c>
      <c r="X54" s="43"/>
      <c r="Y54" s="43"/>
    </row>
    <row r="55" spans="1:25" x14ac:dyDescent="0.25">
      <c r="A55" s="24" t="s">
        <v>187</v>
      </c>
      <c r="B55" s="16" t="s">
        <v>154</v>
      </c>
      <c r="C55" s="25">
        <v>1.52E-2</v>
      </c>
      <c r="D55" s="26"/>
      <c r="E55" s="26"/>
      <c r="F55" s="27">
        <v>0.02</v>
      </c>
      <c r="G55" s="25">
        <v>3.0000000000000001E-3</v>
      </c>
      <c r="H55" s="26"/>
      <c r="I55" s="26"/>
      <c r="J55" s="26"/>
      <c r="K55" s="26"/>
      <c r="L55" s="27"/>
      <c r="M55" s="20">
        <f t="shared" si="9"/>
        <v>3.5200000000000002E-2</v>
      </c>
      <c r="N55" s="21">
        <v>270</v>
      </c>
      <c r="O55" s="22">
        <f t="shared" si="10"/>
        <v>9.5040000000000013</v>
      </c>
      <c r="P55" s="20">
        <f t="shared" si="11"/>
        <v>3.0000000000000001E-3</v>
      </c>
      <c r="Q55" s="21">
        <v>190</v>
      </c>
      <c r="R55" s="22">
        <f t="shared" si="12"/>
        <v>0.57000000000000006</v>
      </c>
      <c r="S55" s="23">
        <f t="shared" si="13"/>
        <v>10.074000000000002</v>
      </c>
      <c r="T55" s="53"/>
      <c r="U55" s="56">
        <v>45</v>
      </c>
      <c r="V55" s="56">
        <f t="shared" si="14"/>
        <v>1.5840000000000001</v>
      </c>
      <c r="W55" s="56">
        <f t="shared" si="15"/>
        <v>0.13500000000000001</v>
      </c>
      <c r="X55" s="43"/>
      <c r="Y55" s="43"/>
    </row>
    <row r="56" spans="1:25" x14ac:dyDescent="0.25">
      <c r="A56" s="24" t="s">
        <v>188</v>
      </c>
      <c r="B56" s="16" t="s">
        <v>154</v>
      </c>
      <c r="C56" s="25"/>
      <c r="D56" s="26"/>
      <c r="E56" s="26"/>
      <c r="F56" s="27"/>
      <c r="G56" s="25"/>
      <c r="H56" s="26"/>
      <c r="I56" s="26">
        <v>6.7000000000000002E-3</v>
      </c>
      <c r="J56" s="26">
        <v>0.01</v>
      </c>
      <c r="K56" s="26"/>
      <c r="L56" s="27"/>
      <c r="M56" s="20">
        <f t="shared" si="9"/>
        <v>0</v>
      </c>
      <c r="N56" s="21">
        <v>270</v>
      </c>
      <c r="O56" s="22">
        <f t="shared" si="10"/>
        <v>0</v>
      </c>
      <c r="P56" s="20">
        <f t="shared" si="11"/>
        <v>1.67E-2</v>
      </c>
      <c r="Q56" s="21">
        <v>190</v>
      </c>
      <c r="R56" s="22">
        <f t="shared" si="12"/>
        <v>3.173</v>
      </c>
      <c r="S56" s="23">
        <f t="shared" si="13"/>
        <v>3.173</v>
      </c>
      <c r="T56" s="53"/>
      <c r="U56" s="56">
        <v>294.94</v>
      </c>
      <c r="V56" s="56">
        <f t="shared" si="14"/>
        <v>0</v>
      </c>
      <c r="W56" s="56">
        <f t="shared" si="15"/>
        <v>4.9254980000000002</v>
      </c>
      <c r="X56" s="43"/>
      <c r="Y56" s="43"/>
    </row>
    <row r="57" spans="1:25" x14ac:dyDescent="0.25">
      <c r="A57" s="24" t="s">
        <v>189</v>
      </c>
      <c r="B57" s="16" t="s">
        <v>154</v>
      </c>
      <c r="C57" s="25"/>
      <c r="D57" s="26">
        <v>1.2500000000000001E-2</v>
      </c>
      <c r="E57" s="26"/>
      <c r="F57" s="27"/>
      <c r="G57" s="25"/>
      <c r="H57" s="26"/>
      <c r="I57" s="26"/>
      <c r="J57" s="26">
        <v>3.7000000000000002E-3</v>
      </c>
      <c r="K57" s="26"/>
      <c r="L57" s="27"/>
      <c r="M57" s="20">
        <f t="shared" si="9"/>
        <v>1.2500000000000001E-2</v>
      </c>
      <c r="N57" s="21">
        <v>270</v>
      </c>
      <c r="O57" s="22">
        <f t="shared" si="10"/>
        <v>3.375</v>
      </c>
      <c r="P57" s="20">
        <f t="shared" si="11"/>
        <v>3.7000000000000002E-3</v>
      </c>
      <c r="Q57" s="21">
        <v>190</v>
      </c>
      <c r="R57" s="22">
        <f t="shared" si="12"/>
        <v>0.70300000000000007</v>
      </c>
      <c r="S57" s="23">
        <f t="shared" si="13"/>
        <v>4.0780000000000003</v>
      </c>
      <c r="T57" s="53"/>
      <c r="U57" s="56">
        <v>420</v>
      </c>
      <c r="V57" s="56">
        <f t="shared" si="14"/>
        <v>5.25</v>
      </c>
      <c r="W57" s="56">
        <f t="shared" si="15"/>
        <v>1.554</v>
      </c>
      <c r="X57" s="43"/>
      <c r="Y57" s="43"/>
    </row>
    <row r="58" spans="1:25" x14ac:dyDescent="0.25">
      <c r="A58" s="24" t="s">
        <v>190</v>
      </c>
      <c r="B58" s="16" t="s">
        <v>154</v>
      </c>
      <c r="C58" s="25"/>
      <c r="D58" s="26"/>
      <c r="E58" s="26">
        <v>0.02</v>
      </c>
      <c r="F58" s="27"/>
      <c r="G58" s="25"/>
      <c r="H58" s="26"/>
      <c r="I58" s="26"/>
      <c r="J58" s="26"/>
      <c r="K58" s="26"/>
      <c r="L58" s="27"/>
      <c r="M58" s="20">
        <f t="shared" si="9"/>
        <v>0.02</v>
      </c>
      <c r="N58" s="21">
        <v>270</v>
      </c>
      <c r="O58" s="22">
        <f t="shared" si="10"/>
        <v>5.4</v>
      </c>
      <c r="P58" s="20">
        <f t="shared" si="11"/>
        <v>0</v>
      </c>
      <c r="Q58" s="21">
        <v>190</v>
      </c>
      <c r="R58" s="22">
        <f t="shared" si="12"/>
        <v>0</v>
      </c>
      <c r="S58" s="23">
        <f t="shared" si="13"/>
        <v>5.4</v>
      </c>
      <c r="T58" s="53"/>
      <c r="U58" s="56">
        <v>64.88</v>
      </c>
      <c r="V58" s="56">
        <f t="shared" si="14"/>
        <v>1.2975999999999999</v>
      </c>
      <c r="W58" s="56">
        <f t="shared" si="15"/>
        <v>0</v>
      </c>
      <c r="X58" s="43"/>
      <c r="Y58" s="43"/>
    </row>
    <row r="59" spans="1:25" x14ac:dyDescent="0.25">
      <c r="A59" s="24" t="s">
        <v>191</v>
      </c>
      <c r="B59" s="16" t="s">
        <v>154</v>
      </c>
      <c r="C59" s="28"/>
      <c r="D59" s="29"/>
      <c r="E59" s="26"/>
      <c r="F59" s="27">
        <v>4.0000000000000001E-3</v>
      </c>
      <c r="G59" s="25"/>
      <c r="H59" s="26"/>
      <c r="I59" s="26"/>
      <c r="J59" s="26"/>
      <c r="K59" s="26"/>
      <c r="L59" s="27"/>
      <c r="M59" s="20">
        <f t="shared" si="9"/>
        <v>4.0000000000000001E-3</v>
      </c>
      <c r="N59" s="21">
        <v>270</v>
      </c>
      <c r="O59" s="22">
        <f t="shared" si="10"/>
        <v>1.08</v>
      </c>
      <c r="P59" s="20">
        <f t="shared" si="11"/>
        <v>0</v>
      </c>
      <c r="Q59" s="21">
        <v>190</v>
      </c>
      <c r="R59" s="22">
        <f t="shared" si="12"/>
        <v>0</v>
      </c>
      <c r="S59" s="23">
        <f t="shared" si="13"/>
        <v>1.08</v>
      </c>
      <c r="T59" s="53"/>
      <c r="U59" s="56">
        <v>220</v>
      </c>
      <c r="V59" s="56">
        <f t="shared" si="14"/>
        <v>0.88</v>
      </c>
      <c r="W59" s="56">
        <f t="shared" si="15"/>
        <v>0</v>
      </c>
      <c r="X59" s="43"/>
      <c r="Y59" s="43"/>
    </row>
    <row r="60" spans="1:25" x14ac:dyDescent="0.25">
      <c r="A60" s="24" t="s">
        <v>192</v>
      </c>
      <c r="B60" s="16" t="s">
        <v>154</v>
      </c>
      <c r="C60" s="28"/>
      <c r="D60" s="26"/>
      <c r="E60" s="26"/>
      <c r="F60" s="27">
        <v>0.20699999999999999</v>
      </c>
      <c r="G60" s="25"/>
      <c r="H60" s="26"/>
      <c r="I60" s="26"/>
      <c r="J60" s="26"/>
      <c r="K60" s="26"/>
      <c r="L60" s="27"/>
      <c r="M60" s="20">
        <f t="shared" si="9"/>
        <v>0.20699999999999999</v>
      </c>
      <c r="N60" s="21">
        <v>270</v>
      </c>
      <c r="O60" s="22">
        <f t="shared" si="10"/>
        <v>55.89</v>
      </c>
      <c r="P60" s="20">
        <f t="shared" si="11"/>
        <v>0</v>
      </c>
      <c r="Q60" s="21">
        <v>190</v>
      </c>
      <c r="R60" s="22">
        <f t="shared" si="12"/>
        <v>0</v>
      </c>
      <c r="S60" s="23">
        <f t="shared" si="13"/>
        <v>55.89</v>
      </c>
      <c r="T60" s="53"/>
      <c r="U60" s="56">
        <v>66</v>
      </c>
      <c r="V60" s="56">
        <f t="shared" si="14"/>
        <v>13.661999999999999</v>
      </c>
      <c r="W60" s="56">
        <f t="shared" si="15"/>
        <v>0</v>
      </c>
      <c r="X60" s="43"/>
      <c r="Y60" s="43"/>
    </row>
    <row r="61" spans="1:25" x14ac:dyDescent="0.25">
      <c r="A61" s="24" t="s">
        <v>193</v>
      </c>
      <c r="B61" s="16" t="s">
        <v>154</v>
      </c>
      <c r="C61" s="28"/>
      <c r="D61" s="26"/>
      <c r="E61" s="26"/>
      <c r="F61" s="27"/>
      <c r="G61" s="25">
        <v>5.9200000000000003E-2</v>
      </c>
      <c r="H61" s="26"/>
      <c r="I61" s="26"/>
      <c r="J61" s="26"/>
      <c r="K61" s="26"/>
      <c r="L61" s="27"/>
      <c r="M61" s="20">
        <f t="shared" si="9"/>
        <v>0</v>
      </c>
      <c r="N61" s="21">
        <v>270</v>
      </c>
      <c r="O61" s="22">
        <f t="shared" si="10"/>
        <v>0</v>
      </c>
      <c r="P61" s="20">
        <f t="shared" si="11"/>
        <v>5.9200000000000003E-2</v>
      </c>
      <c r="Q61" s="21">
        <v>190</v>
      </c>
      <c r="R61" s="22">
        <f t="shared" si="12"/>
        <v>11.248000000000001</v>
      </c>
      <c r="S61" s="23">
        <f t="shared" si="13"/>
        <v>11.248000000000001</v>
      </c>
      <c r="T61" s="53"/>
      <c r="U61" s="56">
        <v>22</v>
      </c>
      <c r="V61" s="56">
        <f t="shared" si="14"/>
        <v>0</v>
      </c>
      <c r="W61" s="56">
        <f t="shared" si="15"/>
        <v>1.3024</v>
      </c>
      <c r="X61" s="43"/>
      <c r="Y61" s="43"/>
    </row>
    <row r="62" spans="1:25" x14ac:dyDescent="0.25">
      <c r="A62" s="24" t="s">
        <v>194</v>
      </c>
      <c r="B62" s="16" t="s">
        <v>154</v>
      </c>
      <c r="C62" s="28"/>
      <c r="D62" s="26"/>
      <c r="E62" s="26"/>
      <c r="F62" s="27"/>
      <c r="G62" s="25">
        <v>7.4999999999999997E-3</v>
      </c>
      <c r="H62" s="26">
        <v>0.01</v>
      </c>
      <c r="I62" s="26"/>
      <c r="J62" s="26"/>
      <c r="K62" s="26"/>
      <c r="L62" s="27"/>
      <c r="M62" s="20">
        <f t="shared" si="9"/>
        <v>0</v>
      </c>
      <c r="N62" s="21">
        <v>270</v>
      </c>
      <c r="O62" s="22">
        <f t="shared" si="10"/>
        <v>0</v>
      </c>
      <c r="P62" s="20">
        <f t="shared" si="11"/>
        <v>1.7500000000000002E-2</v>
      </c>
      <c r="Q62" s="21">
        <v>190</v>
      </c>
      <c r="R62" s="22">
        <f t="shared" si="12"/>
        <v>3.3250000000000002</v>
      </c>
      <c r="S62" s="23">
        <f t="shared" si="13"/>
        <v>3.3250000000000002</v>
      </c>
      <c r="T62" s="53"/>
      <c r="U62" s="56">
        <v>27</v>
      </c>
      <c r="V62" s="56">
        <f t="shared" si="14"/>
        <v>0</v>
      </c>
      <c r="W62" s="56">
        <f t="shared" si="15"/>
        <v>0.47250000000000003</v>
      </c>
      <c r="X62" s="43"/>
      <c r="Y62" s="43"/>
    </row>
    <row r="63" spans="1:25" x14ac:dyDescent="0.25">
      <c r="A63" s="24" t="s">
        <v>195</v>
      </c>
      <c r="B63" s="16" t="s">
        <v>154</v>
      </c>
      <c r="C63" s="28"/>
      <c r="D63" s="26"/>
      <c r="E63" s="26"/>
      <c r="F63" s="27"/>
      <c r="G63" s="25">
        <v>3.0000000000000001E-3</v>
      </c>
      <c r="H63" s="26">
        <v>4.0000000000000001E-3</v>
      </c>
      <c r="I63" s="26"/>
      <c r="J63" s="26"/>
      <c r="K63" s="26"/>
      <c r="L63" s="27"/>
      <c r="M63" s="20">
        <f t="shared" si="9"/>
        <v>0</v>
      </c>
      <c r="N63" s="21">
        <v>270</v>
      </c>
      <c r="O63" s="22">
        <f t="shared" si="10"/>
        <v>0</v>
      </c>
      <c r="P63" s="20">
        <f t="shared" si="11"/>
        <v>7.0000000000000001E-3</v>
      </c>
      <c r="Q63" s="21">
        <v>190</v>
      </c>
      <c r="R63" s="22">
        <f t="shared" si="12"/>
        <v>1.33</v>
      </c>
      <c r="S63" s="23">
        <f t="shared" si="13"/>
        <v>1.33</v>
      </c>
      <c r="T63" s="53"/>
      <c r="U63" s="56">
        <v>84.78</v>
      </c>
      <c r="V63" s="56">
        <f t="shared" si="14"/>
        <v>0</v>
      </c>
      <c r="W63" s="56">
        <f t="shared" si="15"/>
        <v>0.59345999999999999</v>
      </c>
      <c r="X63" s="43"/>
      <c r="Y63" s="43"/>
    </row>
    <row r="64" spans="1:25" x14ac:dyDescent="0.25">
      <c r="A64" s="24" t="s">
        <v>196</v>
      </c>
      <c r="B64" s="16" t="s">
        <v>154</v>
      </c>
      <c r="C64" s="28"/>
      <c r="D64" s="26"/>
      <c r="E64" s="26"/>
      <c r="F64" s="27"/>
      <c r="G64" s="25">
        <v>1E-4</v>
      </c>
      <c r="H64" s="26"/>
      <c r="I64" s="26"/>
      <c r="J64" s="26"/>
      <c r="K64" s="26"/>
      <c r="L64" s="27"/>
      <c r="M64" s="20">
        <f t="shared" si="9"/>
        <v>0</v>
      </c>
      <c r="N64" s="21">
        <v>270</v>
      </c>
      <c r="O64" s="22">
        <f t="shared" si="10"/>
        <v>0</v>
      </c>
      <c r="P64" s="20">
        <f t="shared" si="11"/>
        <v>1E-4</v>
      </c>
      <c r="Q64" s="21">
        <v>190</v>
      </c>
      <c r="R64" s="22">
        <f t="shared" si="12"/>
        <v>1.9E-2</v>
      </c>
      <c r="S64" s="23">
        <f t="shared" si="13"/>
        <v>1.9E-2</v>
      </c>
      <c r="T64" s="53"/>
      <c r="U64" s="56">
        <v>380</v>
      </c>
      <c r="V64" s="56">
        <f t="shared" si="14"/>
        <v>0</v>
      </c>
      <c r="W64" s="56">
        <f t="shared" si="15"/>
        <v>3.7999999999999999E-2</v>
      </c>
      <c r="X64" s="43"/>
      <c r="Y64" s="43"/>
    </row>
    <row r="65" spans="1:25" x14ac:dyDescent="0.25">
      <c r="A65" s="24" t="s">
        <v>197</v>
      </c>
      <c r="B65" s="16" t="s">
        <v>154</v>
      </c>
      <c r="C65" s="28"/>
      <c r="D65" s="26"/>
      <c r="E65" s="26"/>
      <c r="F65" s="27"/>
      <c r="G65" s="25">
        <v>2.9999999999999997E-4</v>
      </c>
      <c r="H65" s="26">
        <v>1E-3</v>
      </c>
      <c r="I65" s="26">
        <v>1E-3</v>
      </c>
      <c r="J65" s="26">
        <v>6.9999999999999999E-4</v>
      </c>
      <c r="K65" s="26"/>
      <c r="L65" s="27"/>
      <c r="M65" s="20">
        <f t="shared" si="9"/>
        <v>0</v>
      </c>
      <c r="N65" s="21">
        <v>270</v>
      </c>
      <c r="O65" s="22">
        <f t="shared" si="10"/>
        <v>0</v>
      </c>
      <c r="P65" s="20">
        <f t="shared" si="11"/>
        <v>3.0000000000000001E-3</v>
      </c>
      <c r="Q65" s="21">
        <v>190</v>
      </c>
      <c r="R65" s="22">
        <f t="shared" si="12"/>
        <v>0.57000000000000006</v>
      </c>
      <c r="S65" s="23">
        <f t="shared" si="13"/>
        <v>0.57000000000000006</v>
      </c>
      <c r="T65" s="53"/>
      <c r="U65" s="56">
        <v>15</v>
      </c>
      <c r="V65" s="56">
        <f t="shared" si="14"/>
        <v>0</v>
      </c>
      <c r="W65" s="56">
        <f t="shared" si="15"/>
        <v>4.4999999999999998E-2</v>
      </c>
      <c r="X65" s="43"/>
      <c r="Y65" s="43"/>
    </row>
    <row r="66" spans="1:25" x14ac:dyDescent="0.25">
      <c r="A66" s="24" t="s">
        <v>198</v>
      </c>
      <c r="B66" s="16" t="s">
        <v>154</v>
      </c>
      <c r="C66" s="28"/>
      <c r="D66" s="26"/>
      <c r="E66" s="26"/>
      <c r="F66" s="27"/>
      <c r="G66" s="25"/>
      <c r="H66" s="26">
        <v>4.2900000000000001E-2</v>
      </c>
      <c r="I66" s="26"/>
      <c r="J66" s="26"/>
      <c r="K66" s="26"/>
      <c r="L66" s="27"/>
      <c r="M66" s="20">
        <f t="shared" si="9"/>
        <v>0</v>
      </c>
      <c r="N66" s="21">
        <v>270</v>
      </c>
      <c r="O66" s="22">
        <f t="shared" si="10"/>
        <v>0</v>
      </c>
      <c r="P66" s="20">
        <f t="shared" si="11"/>
        <v>4.2900000000000001E-2</v>
      </c>
      <c r="Q66" s="21">
        <v>190</v>
      </c>
      <c r="R66" s="22">
        <f t="shared" si="12"/>
        <v>8.1509999999999998</v>
      </c>
      <c r="S66" s="23">
        <f t="shared" si="13"/>
        <v>8.1509999999999998</v>
      </c>
      <c r="T66" s="53"/>
      <c r="U66" s="56">
        <v>264.95</v>
      </c>
      <c r="V66" s="56">
        <f t="shared" si="14"/>
        <v>0</v>
      </c>
      <c r="W66" s="56">
        <f t="shared" si="15"/>
        <v>11.366355</v>
      </c>
      <c r="X66" s="43"/>
      <c r="Y66" s="43"/>
    </row>
    <row r="67" spans="1:25" x14ac:dyDescent="0.25">
      <c r="A67" s="24" t="s">
        <v>199</v>
      </c>
      <c r="B67" s="16" t="s">
        <v>154</v>
      </c>
      <c r="C67" s="28"/>
      <c r="D67" s="26"/>
      <c r="E67" s="26"/>
      <c r="F67" s="27"/>
      <c r="G67" s="30"/>
      <c r="H67" s="26">
        <v>0.12</v>
      </c>
      <c r="I67" s="26"/>
      <c r="J67" s="26"/>
      <c r="K67" s="26"/>
      <c r="L67" s="27"/>
      <c r="M67" s="20">
        <f t="shared" si="9"/>
        <v>0</v>
      </c>
      <c r="N67" s="21">
        <v>270</v>
      </c>
      <c r="O67" s="22">
        <f t="shared" si="10"/>
        <v>0</v>
      </c>
      <c r="P67" s="20">
        <f t="shared" si="11"/>
        <v>0.12</v>
      </c>
      <c r="Q67" s="21">
        <v>190</v>
      </c>
      <c r="R67" s="22">
        <f t="shared" si="12"/>
        <v>22.8</v>
      </c>
      <c r="S67" s="23">
        <f t="shared" si="13"/>
        <v>22.8</v>
      </c>
      <c r="T67" s="53"/>
      <c r="U67" s="56">
        <v>21</v>
      </c>
      <c r="V67" s="56">
        <f t="shared" si="14"/>
        <v>0</v>
      </c>
      <c r="W67" s="56">
        <f t="shared" si="15"/>
        <v>2.52</v>
      </c>
      <c r="X67" s="43"/>
      <c r="Y67" s="43"/>
    </row>
    <row r="68" spans="1:25" x14ac:dyDescent="0.25">
      <c r="A68" s="24" t="s">
        <v>200</v>
      </c>
      <c r="B68" s="16" t="s">
        <v>154</v>
      </c>
      <c r="C68" s="28"/>
      <c r="D68" s="26"/>
      <c r="E68" s="26"/>
      <c r="F68" s="27"/>
      <c r="G68" s="25"/>
      <c r="H68" s="26">
        <v>0.01</v>
      </c>
      <c r="I68" s="26"/>
      <c r="J68" s="26">
        <v>8.0999999999999996E-3</v>
      </c>
      <c r="K68" s="26"/>
      <c r="L68" s="27"/>
      <c r="M68" s="20">
        <f t="shared" si="9"/>
        <v>0</v>
      </c>
      <c r="N68" s="21">
        <v>270</v>
      </c>
      <c r="O68" s="22">
        <f t="shared" si="10"/>
        <v>0</v>
      </c>
      <c r="P68" s="20">
        <f t="shared" si="11"/>
        <v>1.8099999999999998E-2</v>
      </c>
      <c r="Q68" s="21">
        <v>190</v>
      </c>
      <c r="R68" s="22">
        <f t="shared" si="12"/>
        <v>3.4389999999999996</v>
      </c>
      <c r="S68" s="23">
        <f t="shared" si="13"/>
        <v>3.4389999999999996</v>
      </c>
      <c r="T68" s="53"/>
      <c r="U68" s="56">
        <v>22</v>
      </c>
      <c r="V68" s="56">
        <f t="shared" si="14"/>
        <v>0</v>
      </c>
      <c r="W68" s="56">
        <f t="shared" si="15"/>
        <v>0.39819999999999994</v>
      </c>
      <c r="X68" s="43"/>
      <c r="Y68" s="43"/>
    </row>
    <row r="69" spans="1:25" x14ac:dyDescent="0.25">
      <c r="A69" s="24" t="s">
        <v>201</v>
      </c>
      <c r="B69" s="16" t="s">
        <v>154</v>
      </c>
      <c r="C69" s="28"/>
      <c r="D69" s="26"/>
      <c r="E69" s="26"/>
      <c r="F69" s="27"/>
      <c r="G69" s="25"/>
      <c r="H69" s="26"/>
      <c r="I69" s="26">
        <v>5.0999999999999997E-2</v>
      </c>
      <c r="J69" s="26"/>
      <c r="K69" s="26"/>
      <c r="L69" s="27"/>
      <c r="M69" s="20">
        <f t="shared" si="9"/>
        <v>0</v>
      </c>
      <c r="N69" s="21">
        <v>270</v>
      </c>
      <c r="O69" s="22">
        <f t="shared" si="10"/>
        <v>0</v>
      </c>
      <c r="P69" s="20">
        <f t="shared" si="11"/>
        <v>5.0999999999999997E-2</v>
      </c>
      <c r="Q69" s="21">
        <v>190</v>
      </c>
      <c r="R69" s="22">
        <f t="shared" si="12"/>
        <v>9.69</v>
      </c>
      <c r="S69" s="23">
        <f t="shared" si="13"/>
        <v>9.69</v>
      </c>
      <c r="T69" s="53"/>
      <c r="U69" s="56">
        <v>48</v>
      </c>
      <c r="V69" s="56">
        <f t="shared" si="14"/>
        <v>0</v>
      </c>
      <c r="W69" s="56">
        <f t="shared" si="15"/>
        <v>2.448</v>
      </c>
      <c r="X69" s="43"/>
      <c r="Y69" s="43"/>
    </row>
    <row r="70" spans="1:25" x14ac:dyDescent="0.25">
      <c r="A70" s="24" t="s">
        <v>202</v>
      </c>
      <c r="B70" s="16" t="s">
        <v>154</v>
      </c>
      <c r="C70" s="28"/>
      <c r="D70" s="26"/>
      <c r="E70" s="26"/>
      <c r="F70" s="27"/>
      <c r="G70" s="25"/>
      <c r="H70" s="26"/>
      <c r="I70" s="26"/>
      <c r="J70" s="26">
        <v>4.9099999999999998E-2</v>
      </c>
      <c r="K70" s="26"/>
      <c r="L70" s="27"/>
      <c r="M70" s="20">
        <f t="shared" si="9"/>
        <v>0</v>
      </c>
      <c r="N70" s="21">
        <v>270</v>
      </c>
      <c r="O70" s="22">
        <f t="shared" si="10"/>
        <v>0</v>
      </c>
      <c r="P70" s="20">
        <f t="shared" si="11"/>
        <v>4.9099999999999998E-2</v>
      </c>
      <c r="Q70" s="21">
        <v>190</v>
      </c>
      <c r="R70" s="22">
        <f t="shared" si="12"/>
        <v>9.3289999999999988</v>
      </c>
      <c r="S70" s="23">
        <f t="shared" si="13"/>
        <v>9.3289999999999988</v>
      </c>
      <c r="T70" s="53"/>
      <c r="U70" s="56">
        <v>220</v>
      </c>
      <c r="V70" s="56">
        <f t="shared" si="14"/>
        <v>0</v>
      </c>
      <c r="W70" s="56">
        <f t="shared" si="15"/>
        <v>10.802</v>
      </c>
      <c r="X70" s="43"/>
      <c r="Y70" s="43"/>
    </row>
    <row r="71" spans="1:25" x14ac:dyDescent="0.25">
      <c r="A71" s="24" t="s">
        <v>203</v>
      </c>
      <c r="B71" s="16" t="s">
        <v>154</v>
      </c>
      <c r="C71" s="28"/>
      <c r="D71" s="26"/>
      <c r="E71" s="26"/>
      <c r="F71" s="27"/>
      <c r="G71" s="25"/>
      <c r="H71" s="26"/>
      <c r="I71" s="26"/>
      <c r="J71" s="26">
        <v>1.0200000000000001E-2</v>
      </c>
      <c r="K71" s="26"/>
      <c r="L71" s="27">
        <v>0.05</v>
      </c>
      <c r="M71" s="20">
        <f t="shared" si="9"/>
        <v>0</v>
      </c>
      <c r="N71" s="21">
        <v>270</v>
      </c>
      <c r="O71" s="22">
        <f t="shared" si="10"/>
        <v>0</v>
      </c>
      <c r="P71" s="20">
        <f t="shared" si="11"/>
        <v>6.0200000000000004E-2</v>
      </c>
      <c r="Q71" s="21">
        <v>190</v>
      </c>
      <c r="R71" s="22">
        <f t="shared" si="12"/>
        <v>11.438000000000001</v>
      </c>
      <c r="S71" s="23">
        <f t="shared" si="13"/>
        <v>11.438000000000001</v>
      </c>
      <c r="T71" s="53"/>
      <c r="U71" s="56">
        <v>57.75</v>
      </c>
      <c r="V71" s="56">
        <f t="shared" si="14"/>
        <v>0</v>
      </c>
      <c r="W71" s="56">
        <f t="shared" si="15"/>
        <v>3.47655</v>
      </c>
      <c r="X71" s="43"/>
      <c r="Y71" s="43"/>
    </row>
    <row r="72" spans="1:25" x14ac:dyDescent="0.25">
      <c r="A72" s="24" t="s">
        <v>204</v>
      </c>
      <c r="B72" s="16" t="s">
        <v>154</v>
      </c>
      <c r="C72" s="28"/>
      <c r="D72" s="26"/>
      <c r="E72" s="26"/>
      <c r="F72" s="27"/>
      <c r="G72" s="25"/>
      <c r="H72" s="26"/>
      <c r="I72" s="26"/>
      <c r="J72" s="26">
        <v>6.1000000000000004E-3</v>
      </c>
      <c r="K72" s="26"/>
      <c r="L72" s="27"/>
      <c r="M72" s="20">
        <f t="shared" si="9"/>
        <v>0</v>
      </c>
      <c r="N72" s="21">
        <v>270</v>
      </c>
      <c r="O72" s="22">
        <f t="shared" si="10"/>
        <v>0</v>
      </c>
      <c r="P72" s="20">
        <f t="shared" si="11"/>
        <v>6.1000000000000004E-3</v>
      </c>
      <c r="Q72" s="21">
        <v>190</v>
      </c>
      <c r="R72" s="22">
        <f t="shared" si="12"/>
        <v>1.159</v>
      </c>
      <c r="S72" s="23">
        <f t="shared" si="13"/>
        <v>1.159</v>
      </c>
      <c r="T72" s="53"/>
      <c r="U72" s="56">
        <v>34</v>
      </c>
      <c r="V72" s="56">
        <f t="shared" si="14"/>
        <v>0</v>
      </c>
      <c r="W72" s="56">
        <f t="shared" si="15"/>
        <v>0.2074</v>
      </c>
      <c r="X72" s="43"/>
      <c r="Y72" s="43"/>
    </row>
    <row r="73" spans="1:25" x14ac:dyDescent="0.25">
      <c r="A73" s="24" t="s">
        <v>205</v>
      </c>
      <c r="B73" s="16" t="s">
        <v>154</v>
      </c>
      <c r="C73" s="28"/>
      <c r="D73" s="26"/>
      <c r="E73" s="26"/>
      <c r="F73" s="27"/>
      <c r="G73" s="25"/>
      <c r="H73" s="26"/>
      <c r="I73" s="26"/>
      <c r="J73" s="26">
        <v>7.6E-3</v>
      </c>
      <c r="K73" s="26"/>
      <c r="L73" s="27"/>
      <c r="M73" s="20">
        <f t="shared" si="9"/>
        <v>0</v>
      </c>
      <c r="N73" s="21">
        <v>270</v>
      </c>
      <c r="O73" s="22">
        <f t="shared" si="10"/>
        <v>0</v>
      </c>
      <c r="P73" s="20">
        <f t="shared" si="11"/>
        <v>7.6E-3</v>
      </c>
      <c r="Q73" s="21">
        <v>190</v>
      </c>
      <c r="R73" s="22">
        <f t="shared" si="12"/>
        <v>1.444</v>
      </c>
      <c r="S73" s="23">
        <f t="shared" si="13"/>
        <v>1.444</v>
      </c>
      <c r="T73" s="53"/>
      <c r="U73" s="56">
        <v>135</v>
      </c>
      <c r="V73" s="56">
        <f t="shared" si="14"/>
        <v>0</v>
      </c>
      <c r="W73" s="56">
        <f t="shared" si="15"/>
        <v>1.026</v>
      </c>
      <c r="X73" s="43"/>
      <c r="Y73" s="43"/>
    </row>
    <row r="74" spans="1:25" x14ac:dyDescent="0.25">
      <c r="A74" s="24" t="s">
        <v>206</v>
      </c>
      <c r="B74" s="16" t="s">
        <v>154</v>
      </c>
      <c r="C74" s="28"/>
      <c r="D74" s="26"/>
      <c r="E74" s="26"/>
      <c r="F74" s="27"/>
      <c r="G74" s="25"/>
      <c r="H74" s="26"/>
      <c r="I74" s="26"/>
      <c r="J74" s="26">
        <v>3.3999999999999998E-3</v>
      </c>
      <c r="K74" s="26"/>
      <c r="L74" s="27"/>
      <c r="M74" s="20">
        <f t="shared" si="9"/>
        <v>0</v>
      </c>
      <c r="N74" s="21">
        <v>270</v>
      </c>
      <c r="O74" s="22">
        <f t="shared" si="10"/>
        <v>0</v>
      </c>
      <c r="P74" s="20">
        <f t="shared" si="11"/>
        <v>3.3999999999999998E-3</v>
      </c>
      <c r="Q74" s="21">
        <v>190</v>
      </c>
      <c r="R74" s="22">
        <f t="shared" si="12"/>
        <v>0.64600000000000002</v>
      </c>
      <c r="S74" s="23">
        <f t="shared" si="13"/>
        <v>0.64600000000000002</v>
      </c>
      <c r="T74" s="53"/>
      <c r="U74" s="56">
        <v>150</v>
      </c>
      <c r="V74" s="56">
        <f t="shared" si="14"/>
        <v>0</v>
      </c>
      <c r="W74" s="56">
        <f t="shared" si="15"/>
        <v>0.51</v>
      </c>
      <c r="X74" s="43"/>
      <c r="Y74" s="43"/>
    </row>
    <row r="75" spans="1:25" x14ac:dyDescent="0.25">
      <c r="A75" s="24" t="s">
        <v>221</v>
      </c>
      <c r="B75" s="16" t="s">
        <v>154</v>
      </c>
      <c r="C75" s="28"/>
      <c r="D75" s="26"/>
      <c r="E75" s="26"/>
      <c r="F75" s="27"/>
      <c r="G75" s="25"/>
      <c r="H75" s="26"/>
      <c r="I75" s="26"/>
      <c r="J75" s="26"/>
      <c r="K75" s="26">
        <v>0.2</v>
      </c>
      <c r="L75" s="27"/>
      <c r="M75" s="20">
        <f t="shared" si="9"/>
        <v>0</v>
      </c>
      <c r="N75" s="21">
        <v>270</v>
      </c>
      <c r="O75" s="22">
        <f t="shared" si="10"/>
        <v>0</v>
      </c>
      <c r="P75" s="20">
        <f t="shared" si="11"/>
        <v>0.2</v>
      </c>
      <c r="Q75" s="21">
        <v>190</v>
      </c>
      <c r="R75" s="22">
        <f t="shared" si="12"/>
        <v>38</v>
      </c>
      <c r="S75" s="23">
        <f t="shared" si="13"/>
        <v>38</v>
      </c>
      <c r="T75" s="53"/>
      <c r="U75" s="56">
        <v>40</v>
      </c>
      <c r="V75" s="56">
        <f t="shared" si="14"/>
        <v>0</v>
      </c>
      <c r="W75" s="56">
        <f t="shared" si="15"/>
        <v>8</v>
      </c>
      <c r="X75" s="43"/>
      <c r="Y75" s="43"/>
    </row>
    <row r="76" spans="1:25" x14ac:dyDescent="0.25">
      <c r="A76" s="24" t="s">
        <v>208</v>
      </c>
      <c r="B76" s="16" t="s">
        <v>154</v>
      </c>
      <c r="C76" s="28"/>
      <c r="D76" s="26"/>
      <c r="E76" s="26"/>
      <c r="F76" s="27"/>
      <c r="G76" s="25"/>
      <c r="H76" s="26"/>
      <c r="I76" s="26"/>
      <c r="J76" s="26"/>
      <c r="K76" s="26"/>
      <c r="L76" s="27">
        <v>0.05</v>
      </c>
      <c r="M76" s="20">
        <f t="shared" si="9"/>
        <v>0</v>
      </c>
      <c r="N76" s="21">
        <v>270</v>
      </c>
      <c r="O76" s="22">
        <f t="shared" si="10"/>
        <v>0</v>
      </c>
      <c r="P76" s="20">
        <f t="shared" si="11"/>
        <v>0.05</v>
      </c>
      <c r="Q76" s="21">
        <v>190</v>
      </c>
      <c r="R76" s="22">
        <f t="shared" si="12"/>
        <v>9.5</v>
      </c>
      <c r="S76" s="23">
        <f t="shared" si="13"/>
        <v>9.5</v>
      </c>
      <c r="T76" s="53"/>
      <c r="U76" s="56">
        <v>34.29</v>
      </c>
      <c r="V76" s="56">
        <f t="shared" si="14"/>
        <v>0</v>
      </c>
      <c r="W76" s="56">
        <f t="shared" si="15"/>
        <v>1.7145000000000001</v>
      </c>
      <c r="X76" s="43"/>
      <c r="Y76" s="43"/>
    </row>
    <row r="77" spans="1:25" x14ac:dyDescent="0.25">
      <c r="A77" s="24"/>
      <c r="B77" s="16" t="s">
        <v>154</v>
      </c>
      <c r="C77" s="28"/>
      <c r="D77" s="26"/>
      <c r="E77" s="26"/>
      <c r="F77" s="27"/>
      <c r="G77" s="25"/>
      <c r="H77" s="26"/>
      <c r="I77" s="26"/>
      <c r="J77" s="26"/>
      <c r="K77" s="26"/>
      <c r="L77" s="27"/>
      <c r="M77" s="20">
        <f t="shared" si="9"/>
        <v>0</v>
      </c>
      <c r="N77" s="21">
        <v>270</v>
      </c>
      <c r="O77" s="22">
        <f t="shared" si="10"/>
        <v>0</v>
      </c>
      <c r="P77" s="20">
        <f t="shared" si="11"/>
        <v>0</v>
      </c>
      <c r="Q77" s="21">
        <v>190</v>
      </c>
      <c r="R77" s="22">
        <f t="shared" si="12"/>
        <v>0</v>
      </c>
      <c r="S77" s="23">
        <f t="shared" si="13"/>
        <v>0</v>
      </c>
      <c r="T77" s="53"/>
      <c r="U77" s="56"/>
      <c r="V77" s="57"/>
      <c r="W77" s="57"/>
      <c r="X77" s="43"/>
      <c r="Y77" s="43"/>
    </row>
    <row r="78" spans="1:25" x14ac:dyDescent="0.25">
      <c r="A78" s="24"/>
      <c r="B78" s="16" t="s">
        <v>154</v>
      </c>
      <c r="C78" s="25"/>
      <c r="D78" s="26"/>
      <c r="E78" s="26"/>
      <c r="F78" s="27"/>
      <c r="G78" s="25"/>
      <c r="H78" s="26"/>
      <c r="I78" s="26"/>
      <c r="J78" s="26"/>
      <c r="K78" s="26"/>
      <c r="L78" s="27"/>
      <c r="M78" s="20">
        <f t="shared" si="9"/>
        <v>0</v>
      </c>
      <c r="N78" s="21">
        <v>270</v>
      </c>
      <c r="O78" s="22">
        <f t="shared" si="10"/>
        <v>0</v>
      </c>
      <c r="P78" s="20">
        <f t="shared" si="11"/>
        <v>0</v>
      </c>
      <c r="Q78" s="21">
        <v>190</v>
      </c>
      <c r="R78" s="22">
        <f t="shared" si="12"/>
        <v>0</v>
      </c>
      <c r="S78" s="23">
        <f t="shared" si="13"/>
        <v>0</v>
      </c>
      <c r="T78" s="53"/>
      <c r="U78" s="56"/>
      <c r="V78" s="56"/>
      <c r="W78" s="56"/>
      <c r="X78" s="43"/>
      <c r="Y78" s="43"/>
    </row>
    <row r="79" spans="1:25" x14ac:dyDescent="0.25">
      <c r="A79" s="24"/>
      <c r="B79" s="16" t="s">
        <v>154</v>
      </c>
      <c r="C79" s="25"/>
      <c r="D79" s="26"/>
      <c r="E79" s="26"/>
      <c r="F79" s="27"/>
      <c r="G79" s="25"/>
      <c r="H79" s="26"/>
      <c r="I79" s="26"/>
      <c r="J79" s="26"/>
      <c r="K79" s="26"/>
      <c r="L79" s="27"/>
      <c r="M79" s="20">
        <f t="shared" si="9"/>
        <v>0</v>
      </c>
      <c r="N79" s="21">
        <v>270</v>
      </c>
      <c r="O79" s="22">
        <f t="shared" si="10"/>
        <v>0</v>
      </c>
      <c r="P79" s="20">
        <f t="shared" si="11"/>
        <v>0</v>
      </c>
      <c r="Q79" s="21">
        <v>190</v>
      </c>
      <c r="R79" s="22">
        <f t="shared" si="12"/>
        <v>0</v>
      </c>
      <c r="S79" s="23">
        <f t="shared" si="13"/>
        <v>0</v>
      </c>
      <c r="T79" s="53"/>
      <c r="U79" s="56"/>
      <c r="V79" s="57">
        <f>SUM(V53:V78)</f>
        <v>34.641499999999994</v>
      </c>
      <c r="W79" s="57">
        <f>SUM(W53:W78)</f>
        <v>52.567163000000008</v>
      </c>
      <c r="X79" s="43"/>
      <c r="Y79" s="43"/>
    </row>
    <row r="80" spans="1:25" ht="15.75" thickBot="1" x14ac:dyDescent="0.3">
      <c r="A80" s="32"/>
      <c r="B80" s="48" t="s">
        <v>154</v>
      </c>
      <c r="C80" s="33"/>
      <c r="D80" s="34"/>
      <c r="E80" s="34"/>
      <c r="F80" s="35"/>
      <c r="G80" s="33"/>
      <c r="H80" s="34"/>
      <c r="I80" s="34"/>
      <c r="J80" s="34"/>
      <c r="K80" s="34"/>
      <c r="L80" s="35"/>
      <c r="M80" s="39">
        <f t="shared" si="9"/>
        <v>0</v>
      </c>
      <c r="N80" s="21">
        <v>270</v>
      </c>
      <c r="O80" s="41">
        <f t="shared" si="10"/>
        <v>0</v>
      </c>
      <c r="P80" s="39">
        <f t="shared" si="11"/>
        <v>0</v>
      </c>
      <c r="Q80" s="40">
        <v>190</v>
      </c>
      <c r="R80" s="41">
        <f t="shared" si="12"/>
        <v>0</v>
      </c>
      <c r="S80" s="42">
        <f t="shared" si="13"/>
        <v>0</v>
      </c>
      <c r="T80" s="54"/>
      <c r="U80" s="60"/>
      <c r="V80" s="60"/>
      <c r="W80" s="61">
        <f>V79+W79</f>
        <v>87.208663000000001</v>
      </c>
      <c r="X80" s="43"/>
      <c r="Y80" s="43"/>
    </row>
    <row r="81" spans="1:20" x14ac:dyDescent="0.25">
      <c r="A81" s="4"/>
      <c r="B81" s="4"/>
      <c r="C81" s="4"/>
      <c r="D81" s="4"/>
      <c r="E81" s="348"/>
      <c r="F81" s="348"/>
      <c r="G81" s="348"/>
      <c r="H81" s="348"/>
      <c r="I81" s="4"/>
      <c r="J81" s="4"/>
      <c r="K81" s="4"/>
      <c r="L81" s="4"/>
      <c r="M81" s="4"/>
      <c r="N81" s="4"/>
      <c r="O81" s="4"/>
      <c r="P81" s="4"/>
      <c r="Q81" s="4"/>
      <c r="R81" s="4"/>
      <c r="S81" s="36"/>
      <c r="T81" s="4"/>
    </row>
    <row r="82" spans="1:20" x14ac:dyDescent="0.25">
      <c r="A82" s="4" t="s">
        <v>155</v>
      </c>
      <c r="B82" s="4"/>
      <c r="C82" s="4"/>
      <c r="D82" s="4"/>
      <c r="E82" s="349" t="s">
        <v>156</v>
      </c>
      <c r="F82" s="349"/>
      <c r="G82" s="349"/>
      <c r="H82" s="34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</sheetData>
  <mergeCells count="52">
    <mergeCell ref="E81:H81"/>
    <mergeCell ref="E82:H82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K5:K6"/>
    <mergeCell ref="L5:L6"/>
    <mergeCell ref="C1:L1"/>
    <mergeCell ref="M1:P1"/>
    <mergeCell ref="C2:K2"/>
    <mergeCell ref="M2:P2"/>
    <mergeCell ref="C3:J3"/>
    <mergeCell ref="M3:P3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C47:K47"/>
    <mergeCell ref="M47:P47"/>
    <mergeCell ref="E36:H36"/>
    <mergeCell ref="E37:H37"/>
    <mergeCell ref="C46:L46"/>
    <mergeCell ref="M46:P46"/>
    <mergeCell ref="A4:A6"/>
    <mergeCell ref="B4:B6"/>
    <mergeCell ref="C4:F4"/>
    <mergeCell ref="G4:L4"/>
    <mergeCell ref="M4:O5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3"/>
  <sheetViews>
    <sheetView topLeftCell="A46" zoomScale="120" zoomScaleNormal="120" workbookViewId="0">
      <selection activeCell="W80" sqref="W80"/>
    </sheetView>
  </sheetViews>
  <sheetFormatPr defaultRowHeight="15" x14ac:dyDescent="0.25"/>
  <cols>
    <col min="1" max="1" width="20" customWidth="1"/>
    <col min="2" max="2" width="3.42578125" customWidth="1"/>
    <col min="3" max="20" width="7.85546875" customWidth="1"/>
    <col min="21" max="23" width="8" customWidth="1"/>
  </cols>
  <sheetData>
    <row r="1" spans="1:25" x14ac:dyDescent="0.25">
      <c r="A1" s="4" t="s">
        <v>134</v>
      </c>
      <c r="B1" s="4"/>
      <c r="C1" s="350" t="s">
        <v>135</v>
      </c>
      <c r="D1" s="350"/>
      <c r="E1" s="350"/>
      <c r="F1" s="350"/>
      <c r="G1" s="350"/>
      <c r="H1" s="350"/>
      <c r="I1" s="350"/>
      <c r="J1" s="350"/>
      <c r="K1" s="350"/>
      <c r="L1" s="350"/>
      <c r="M1" s="347"/>
      <c r="N1" s="347"/>
      <c r="O1" s="347"/>
      <c r="P1" s="347"/>
      <c r="Q1" s="4"/>
      <c r="R1" s="4"/>
      <c r="S1" s="4"/>
      <c r="T1" s="4"/>
    </row>
    <row r="2" spans="1:25" x14ac:dyDescent="0.25">
      <c r="A2" s="4"/>
      <c r="B2" s="5"/>
      <c r="C2" s="347" t="s">
        <v>574</v>
      </c>
      <c r="D2" s="347"/>
      <c r="E2" s="347"/>
      <c r="F2" s="347"/>
      <c r="G2" s="347"/>
      <c r="H2" s="347"/>
      <c r="I2" s="347"/>
      <c r="J2" s="347"/>
      <c r="K2" s="347"/>
      <c r="L2" s="4"/>
      <c r="M2" s="347"/>
      <c r="N2" s="347"/>
      <c r="O2" s="347"/>
      <c r="P2" s="347"/>
      <c r="Q2" s="4"/>
      <c r="R2" s="4"/>
      <c r="S2" s="4"/>
      <c r="T2" s="4"/>
    </row>
    <row r="3" spans="1:25" ht="15.75" thickBot="1" x14ac:dyDescent="0.3">
      <c r="A3" s="4"/>
      <c r="B3" s="4"/>
      <c r="C3" s="351" t="s">
        <v>136</v>
      </c>
      <c r="D3" s="351"/>
      <c r="E3" s="351"/>
      <c r="F3" s="351"/>
      <c r="G3" s="351"/>
      <c r="H3" s="351"/>
      <c r="I3" s="351"/>
      <c r="J3" s="351"/>
      <c r="K3" s="4"/>
      <c r="L3" s="4"/>
      <c r="M3" s="347"/>
      <c r="N3" s="347"/>
      <c r="O3" s="347"/>
      <c r="P3" s="347"/>
      <c r="Q3" s="4"/>
      <c r="R3" s="4"/>
      <c r="S3" s="4"/>
      <c r="T3" s="4"/>
    </row>
    <row r="4" spans="1:25" ht="15" customHeight="1" x14ac:dyDescent="0.25">
      <c r="A4" s="332" t="s">
        <v>137</v>
      </c>
      <c r="B4" s="335" t="s">
        <v>138</v>
      </c>
      <c r="C4" s="338" t="s">
        <v>139</v>
      </c>
      <c r="D4" s="339"/>
      <c r="E4" s="339"/>
      <c r="F4" s="340"/>
      <c r="G4" s="338" t="s">
        <v>140</v>
      </c>
      <c r="H4" s="339"/>
      <c r="I4" s="339"/>
      <c r="J4" s="339"/>
      <c r="K4" s="339"/>
      <c r="L4" s="340"/>
      <c r="M4" s="341" t="s">
        <v>141</v>
      </c>
      <c r="N4" s="342"/>
      <c r="O4" s="343"/>
      <c r="P4" s="352" t="s">
        <v>142</v>
      </c>
      <c r="Q4" s="342"/>
      <c r="R4" s="353"/>
      <c r="S4" s="361" t="s">
        <v>143</v>
      </c>
      <c r="T4" s="364" t="s">
        <v>144</v>
      </c>
      <c r="U4" s="43"/>
      <c r="V4" s="43"/>
      <c r="W4" s="43"/>
      <c r="X4" s="43"/>
      <c r="Y4" s="43"/>
    </row>
    <row r="5" spans="1:25" ht="30" customHeight="1" x14ac:dyDescent="0.25">
      <c r="A5" s="333"/>
      <c r="B5" s="336"/>
      <c r="C5" s="367" t="s">
        <v>51</v>
      </c>
      <c r="D5" s="356" t="s">
        <v>53</v>
      </c>
      <c r="E5" s="356" t="s">
        <v>54</v>
      </c>
      <c r="F5" s="358" t="s">
        <v>167</v>
      </c>
      <c r="G5" s="367" t="s">
        <v>168</v>
      </c>
      <c r="H5" s="356" t="s">
        <v>60</v>
      </c>
      <c r="I5" s="356" t="s">
        <v>62</v>
      </c>
      <c r="J5" s="356" t="s">
        <v>329</v>
      </c>
      <c r="K5" s="356" t="s">
        <v>92</v>
      </c>
      <c r="L5" s="358" t="s">
        <v>145</v>
      </c>
      <c r="M5" s="344"/>
      <c r="N5" s="345"/>
      <c r="O5" s="346"/>
      <c r="P5" s="354"/>
      <c r="Q5" s="345"/>
      <c r="R5" s="355"/>
      <c r="S5" s="362"/>
      <c r="T5" s="365"/>
      <c r="U5" s="43"/>
      <c r="V5" s="43"/>
      <c r="W5" s="43"/>
      <c r="X5" s="43"/>
      <c r="Y5" s="43"/>
    </row>
    <row r="6" spans="1:25" ht="41.25" customHeight="1" thickBot="1" x14ac:dyDescent="0.3">
      <c r="A6" s="334"/>
      <c r="B6" s="337"/>
      <c r="C6" s="368"/>
      <c r="D6" s="357"/>
      <c r="E6" s="357"/>
      <c r="F6" s="359"/>
      <c r="G6" s="368"/>
      <c r="H6" s="357"/>
      <c r="I6" s="357"/>
      <c r="J6" s="357"/>
      <c r="K6" s="357"/>
      <c r="L6" s="359"/>
      <c r="M6" s="6" t="s">
        <v>146</v>
      </c>
      <c r="N6" s="2" t="s">
        <v>147</v>
      </c>
      <c r="O6" s="1" t="s">
        <v>148</v>
      </c>
      <c r="P6" s="7" t="s">
        <v>146</v>
      </c>
      <c r="Q6" s="2" t="s">
        <v>147</v>
      </c>
      <c r="R6" s="3" t="s">
        <v>148</v>
      </c>
      <c r="S6" s="363"/>
      <c r="T6" s="366"/>
      <c r="U6" s="44"/>
      <c r="V6" s="44"/>
      <c r="W6" s="43"/>
      <c r="X6" s="43"/>
      <c r="Y6" s="43"/>
    </row>
    <row r="7" spans="1:25" ht="15.75" thickBot="1" x14ac:dyDescent="0.3">
      <c r="A7" s="8" t="s">
        <v>149</v>
      </c>
      <c r="B7" s="9"/>
      <c r="C7" s="38" t="s">
        <v>150</v>
      </c>
      <c r="D7" s="10" t="s">
        <v>153</v>
      </c>
      <c r="E7" s="10" t="s">
        <v>150</v>
      </c>
      <c r="F7" s="37" t="s">
        <v>415</v>
      </c>
      <c r="G7" s="228" t="s">
        <v>519</v>
      </c>
      <c r="H7" s="227" t="s">
        <v>520</v>
      </c>
      <c r="I7" s="227" t="s">
        <v>521</v>
      </c>
      <c r="J7" s="227" t="s">
        <v>522</v>
      </c>
      <c r="K7" s="10" t="s">
        <v>150</v>
      </c>
      <c r="L7" s="229" t="s">
        <v>523</v>
      </c>
      <c r="M7" s="11"/>
      <c r="N7" s="12"/>
      <c r="O7" s="13"/>
      <c r="P7" s="11"/>
      <c r="Q7" s="12"/>
      <c r="R7" s="13"/>
      <c r="S7" s="14"/>
      <c r="T7" s="51"/>
      <c r="U7" s="55" t="s">
        <v>250</v>
      </c>
      <c r="V7" s="55" t="s">
        <v>32</v>
      </c>
      <c r="W7" s="55" t="s">
        <v>33</v>
      </c>
      <c r="X7" s="43"/>
      <c r="Y7" s="43"/>
    </row>
    <row r="8" spans="1:25" x14ac:dyDescent="0.25">
      <c r="A8" s="15" t="s">
        <v>209</v>
      </c>
      <c r="B8" s="16" t="s">
        <v>210</v>
      </c>
      <c r="C8" s="17">
        <v>0.08</v>
      </c>
      <c r="D8" s="18"/>
      <c r="E8" s="18"/>
      <c r="F8" s="19">
        <v>8.0000000000000002E-3</v>
      </c>
      <c r="G8" s="17"/>
      <c r="H8" s="18"/>
      <c r="I8" s="18"/>
      <c r="J8" s="18"/>
      <c r="K8" s="18"/>
      <c r="L8" s="19"/>
      <c r="M8" s="20">
        <f>C8+D8+E8+F8</f>
        <v>8.7999999999999995E-2</v>
      </c>
      <c r="N8" s="21">
        <v>140</v>
      </c>
      <c r="O8" s="22">
        <f>M8*N8</f>
        <v>12.319999999999999</v>
      </c>
      <c r="P8" s="20">
        <f>G8+H8+I8+J8+K8+L8</f>
        <v>0</v>
      </c>
      <c r="Q8" s="21">
        <v>210</v>
      </c>
      <c r="R8" s="22">
        <f>P8*Q8</f>
        <v>0</v>
      </c>
      <c r="S8" s="23">
        <f>O8+R8</f>
        <v>12.319999999999999</v>
      </c>
      <c r="T8" s="52"/>
      <c r="U8" s="56">
        <v>135</v>
      </c>
      <c r="V8" s="56">
        <f>M8*U8</f>
        <v>11.879999999999999</v>
      </c>
      <c r="W8" s="56">
        <f>P8*U8</f>
        <v>0</v>
      </c>
      <c r="X8" s="43"/>
      <c r="Y8" s="43"/>
    </row>
    <row r="9" spans="1:25" x14ac:dyDescent="0.25">
      <c r="A9" s="24" t="s">
        <v>186</v>
      </c>
      <c r="B9" s="16" t="s">
        <v>154</v>
      </c>
      <c r="C9" s="25">
        <v>0.08</v>
      </c>
      <c r="D9" s="26"/>
      <c r="E9" s="26">
        <v>0.05</v>
      </c>
      <c r="F9" s="27"/>
      <c r="G9" s="25"/>
      <c r="H9" s="26"/>
      <c r="I9" s="26">
        <v>2.8000000000000001E-2</v>
      </c>
      <c r="J9" s="26">
        <v>5.1999999999999998E-2</v>
      </c>
      <c r="K9" s="26"/>
      <c r="L9" s="27"/>
      <c r="M9" s="20">
        <f t="shared" ref="M9:M35" si="0">C9+D9+E9+F9</f>
        <v>0.13</v>
      </c>
      <c r="N9" s="21">
        <v>140</v>
      </c>
      <c r="O9" s="22">
        <f t="shared" ref="O9:O35" si="1">M9*N9</f>
        <v>18.2</v>
      </c>
      <c r="P9" s="20">
        <f t="shared" ref="P9:P35" si="2">G9+H9+I9+J9+K9+L9</f>
        <v>0.08</v>
      </c>
      <c r="Q9" s="21">
        <v>210</v>
      </c>
      <c r="R9" s="22">
        <f t="shared" ref="R9:R35" si="3">P9*Q9</f>
        <v>16.8</v>
      </c>
      <c r="S9" s="23">
        <f t="shared" ref="S9:S35" si="4">O9+R9</f>
        <v>35</v>
      </c>
      <c r="T9" s="53"/>
      <c r="U9" s="56">
        <v>46.5</v>
      </c>
      <c r="V9" s="56">
        <f t="shared" ref="V9:V32" si="5">M9*U9</f>
        <v>6.0449999999999999</v>
      </c>
      <c r="W9" s="56">
        <f t="shared" ref="W9:W32" si="6">P9*U9</f>
        <v>3.72</v>
      </c>
      <c r="X9" s="43"/>
      <c r="Y9" s="43"/>
    </row>
    <row r="10" spans="1:25" x14ac:dyDescent="0.25">
      <c r="A10" s="24" t="s">
        <v>188</v>
      </c>
      <c r="B10" s="16" t="s">
        <v>154</v>
      </c>
      <c r="C10" s="25">
        <v>6.6E-3</v>
      </c>
      <c r="D10" s="26"/>
      <c r="E10" s="26"/>
      <c r="F10" s="27"/>
      <c r="G10" s="25"/>
      <c r="H10" s="26"/>
      <c r="I10" s="26">
        <v>1.4E-2</v>
      </c>
      <c r="J10" s="26"/>
      <c r="K10" s="26"/>
      <c r="L10" s="27"/>
      <c r="M10" s="20">
        <f t="shared" si="0"/>
        <v>6.6E-3</v>
      </c>
      <c r="N10" s="21">
        <v>140</v>
      </c>
      <c r="O10" s="22">
        <f t="shared" si="1"/>
        <v>0.92400000000000004</v>
      </c>
      <c r="P10" s="20">
        <f t="shared" si="2"/>
        <v>1.4E-2</v>
      </c>
      <c r="Q10" s="21">
        <v>210</v>
      </c>
      <c r="R10" s="22">
        <f t="shared" si="3"/>
        <v>2.94</v>
      </c>
      <c r="S10" s="23">
        <f t="shared" si="4"/>
        <v>3.8639999999999999</v>
      </c>
      <c r="T10" s="53"/>
      <c r="U10" s="56">
        <v>294.94</v>
      </c>
      <c r="V10" s="56">
        <f t="shared" si="5"/>
        <v>1.946604</v>
      </c>
      <c r="W10" s="56">
        <f t="shared" si="6"/>
        <v>4.1291599999999997</v>
      </c>
      <c r="X10" s="43"/>
      <c r="Y10" s="43"/>
    </row>
    <row r="11" spans="1:25" x14ac:dyDescent="0.25">
      <c r="A11" s="24" t="s">
        <v>211</v>
      </c>
      <c r="B11" s="16" t="s">
        <v>154</v>
      </c>
      <c r="C11" s="25">
        <v>0.06</v>
      </c>
      <c r="D11" s="26"/>
      <c r="E11" s="26"/>
      <c r="F11" s="27"/>
      <c r="G11" s="25"/>
      <c r="H11" s="26"/>
      <c r="I11" s="26"/>
      <c r="J11" s="26"/>
      <c r="K11" s="26"/>
      <c r="L11" s="27"/>
      <c r="M11" s="20">
        <f t="shared" si="0"/>
        <v>0.06</v>
      </c>
      <c r="N11" s="21">
        <v>140</v>
      </c>
      <c r="O11" s="22">
        <f t="shared" si="1"/>
        <v>8.4</v>
      </c>
      <c r="P11" s="20">
        <f t="shared" si="2"/>
        <v>0</v>
      </c>
      <c r="Q11" s="21">
        <v>210</v>
      </c>
      <c r="R11" s="22">
        <f t="shared" si="3"/>
        <v>0</v>
      </c>
      <c r="S11" s="23">
        <f t="shared" si="4"/>
        <v>8.4</v>
      </c>
      <c r="T11" s="53"/>
      <c r="U11" s="56">
        <v>90</v>
      </c>
      <c r="V11" s="56">
        <f t="shared" si="5"/>
        <v>5.3999999999999995</v>
      </c>
      <c r="W11" s="56">
        <f t="shared" si="6"/>
        <v>0</v>
      </c>
      <c r="X11" s="43"/>
      <c r="Y11" s="43"/>
    </row>
    <row r="12" spans="1:25" x14ac:dyDescent="0.25">
      <c r="A12" s="24" t="s">
        <v>197</v>
      </c>
      <c r="B12" s="16" t="s">
        <v>154</v>
      </c>
      <c r="C12" s="25">
        <v>1E-3</v>
      </c>
      <c r="D12" s="26"/>
      <c r="E12" s="26"/>
      <c r="F12" s="27"/>
      <c r="G12" s="25"/>
      <c r="H12" s="26">
        <v>1E-3</v>
      </c>
      <c r="I12" s="26">
        <v>1E-3</v>
      </c>
      <c r="J12" s="26">
        <v>1E-3</v>
      </c>
      <c r="K12" s="26"/>
      <c r="L12" s="27"/>
      <c r="M12" s="20">
        <f t="shared" si="0"/>
        <v>1E-3</v>
      </c>
      <c r="N12" s="21">
        <v>140</v>
      </c>
      <c r="O12" s="22">
        <f t="shared" si="1"/>
        <v>0.14000000000000001</v>
      </c>
      <c r="P12" s="20">
        <f t="shared" si="2"/>
        <v>3.0000000000000001E-3</v>
      </c>
      <c r="Q12" s="21">
        <v>210</v>
      </c>
      <c r="R12" s="22">
        <f t="shared" si="3"/>
        <v>0.63</v>
      </c>
      <c r="S12" s="23">
        <f t="shared" si="4"/>
        <v>0.77</v>
      </c>
      <c r="T12" s="53"/>
      <c r="U12" s="56">
        <v>15</v>
      </c>
      <c r="V12" s="56">
        <f t="shared" si="5"/>
        <v>1.4999999999999999E-2</v>
      </c>
      <c r="W12" s="56">
        <f t="shared" si="6"/>
        <v>4.4999999999999998E-2</v>
      </c>
      <c r="X12" s="43"/>
      <c r="Y12" s="43"/>
    </row>
    <row r="13" spans="1:25" x14ac:dyDescent="0.25">
      <c r="A13" s="24" t="s">
        <v>212</v>
      </c>
      <c r="B13" s="16" t="s">
        <v>154</v>
      </c>
      <c r="C13" s="25"/>
      <c r="D13" s="26">
        <v>0.1</v>
      </c>
      <c r="E13" s="26"/>
      <c r="F13" s="27"/>
      <c r="G13" s="25"/>
      <c r="H13" s="26"/>
      <c r="I13" s="26"/>
      <c r="J13" s="26"/>
      <c r="K13" s="26"/>
      <c r="L13" s="27"/>
      <c r="M13" s="20">
        <f t="shared" si="0"/>
        <v>0.1</v>
      </c>
      <c r="N13" s="21">
        <v>140</v>
      </c>
      <c r="O13" s="22">
        <f t="shared" si="1"/>
        <v>14</v>
      </c>
      <c r="P13" s="20">
        <f t="shared" si="2"/>
        <v>0</v>
      </c>
      <c r="Q13" s="21">
        <v>210</v>
      </c>
      <c r="R13" s="22">
        <f t="shared" si="3"/>
        <v>0</v>
      </c>
      <c r="S13" s="23">
        <f t="shared" si="4"/>
        <v>14</v>
      </c>
      <c r="T13" s="53"/>
      <c r="U13" s="56">
        <v>118</v>
      </c>
      <c r="V13" s="56">
        <f t="shared" si="5"/>
        <v>11.8</v>
      </c>
      <c r="W13" s="56">
        <f t="shared" si="6"/>
        <v>0</v>
      </c>
      <c r="X13" s="43"/>
      <c r="Y13" s="43"/>
    </row>
    <row r="14" spans="1:25" x14ac:dyDescent="0.25">
      <c r="A14" s="24" t="s">
        <v>213</v>
      </c>
      <c r="B14" s="16" t="s">
        <v>154</v>
      </c>
      <c r="C14" s="25"/>
      <c r="D14" s="26"/>
      <c r="E14" s="26">
        <v>2E-3</v>
      </c>
      <c r="F14" s="27"/>
      <c r="G14" s="25"/>
      <c r="H14" s="26"/>
      <c r="I14" s="26"/>
      <c r="J14" s="26"/>
      <c r="K14" s="26"/>
      <c r="L14" s="27"/>
      <c r="M14" s="20">
        <f t="shared" si="0"/>
        <v>2E-3</v>
      </c>
      <c r="N14" s="21">
        <v>140</v>
      </c>
      <c r="O14" s="22">
        <f t="shared" si="1"/>
        <v>0.28000000000000003</v>
      </c>
      <c r="P14" s="20">
        <f t="shared" si="2"/>
        <v>0</v>
      </c>
      <c r="Q14" s="21">
        <v>210</v>
      </c>
      <c r="R14" s="22">
        <f t="shared" si="3"/>
        <v>0</v>
      </c>
      <c r="S14" s="23">
        <f t="shared" si="4"/>
        <v>0.28000000000000003</v>
      </c>
      <c r="T14" s="53"/>
      <c r="U14" s="56">
        <v>140</v>
      </c>
      <c r="V14" s="56">
        <f t="shared" si="5"/>
        <v>0.28000000000000003</v>
      </c>
      <c r="W14" s="56">
        <f t="shared" si="6"/>
        <v>0</v>
      </c>
      <c r="X14" s="43"/>
      <c r="Y14" s="43"/>
    </row>
    <row r="15" spans="1:25" x14ac:dyDescent="0.25">
      <c r="A15" s="24" t="s">
        <v>187</v>
      </c>
      <c r="B15" s="16" t="s">
        <v>154</v>
      </c>
      <c r="C15" s="28"/>
      <c r="D15" s="29"/>
      <c r="E15" s="26">
        <v>1.4999999999999999E-2</v>
      </c>
      <c r="F15" s="27">
        <v>0.02</v>
      </c>
      <c r="G15" s="25"/>
      <c r="H15" s="26">
        <v>2.8999999999999998E-3</v>
      </c>
      <c r="I15" s="26"/>
      <c r="J15" s="26"/>
      <c r="K15" s="26"/>
      <c r="L15" s="27"/>
      <c r="M15" s="20">
        <f t="shared" si="0"/>
        <v>3.5000000000000003E-2</v>
      </c>
      <c r="N15" s="21">
        <v>140</v>
      </c>
      <c r="O15" s="22">
        <f t="shared" si="1"/>
        <v>4.9000000000000004</v>
      </c>
      <c r="P15" s="20">
        <f t="shared" si="2"/>
        <v>2.8999999999999998E-3</v>
      </c>
      <c r="Q15" s="21">
        <v>210</v>
      </c>
      <c r="R15" s="22">
        <f t="shared" si="3"/>
        <v>0.60899999999999999</v>
      </c>
      <c r="S15" s="23">
        <f t="shared" si="4"/>
        <v>5.5090000000000003</v>
      </c>
      <c r="T15" s="53"/>
      <c r="U15" s="56">
        <v>45</v>
      </c>
      <c r="V15" s="56">
        <f t="shared" si="5"/>
        <v>1.5750000000000002</v>
      </c>
      <c r="W15" s="56">
        <f t="shared" si="6"/>
        <v>0.1305</v>
      </c>
      <c r="X15" s="43"/>
      <c r="Y15" s="43"/>
    </row>
    <row r="16" spans="1:25" x14ac:dyDescent="0.25">
      <c r="A16" s="24" t="s">
        <v>214</v>
      </c>
      <c r="B16" s="16" t="s">
        <v>154</v>
      </c>
      <c r="C16" s="28"/>
      <c r="D16" s="26"/>
      <c r="E16" s="26"/>
      <c r="F16" s="27">
        <v>0.13600000000000001</v>
      </c>
      <c r="G16" s="25">
        <v>3.3399999999999999E-2</v>
      </c>
      <c r="H16" s="26"/>
      <c r="I16" s="26"/>
      <c r="J16" s="26"/>
      <c r="K16" s="26"/>
      <c r="L16" s="27"/>
      <c r="M16" s="20">
        <f t="shared" si="0"/>
        <v>0.13600000000000001</v>
      </c>
      <c r="N16" s="21">
        <v>140</v>
      </c>
      <c r="O16" s="22">
        <f t="shared" si="1"/>
        <v>19.040000000000003</v>
      </c>
      <c r="P16" s="20">
        <f t="shared" si="2"/>
        <v>3.3399999999999999E-2</v>
      </c>
      <c r="Q16" s="21">
        <v>210</v>
      </c>
      <c r="R16" s="22">
        <f t="shared" si="3"/>
        <v>7.0140000000000002</v>
      </c>
      <c r="S16" s="23">
        <f t="shared" si="4"/>
        <v>26.054000000000002</v>
      </c>
      <c r="T16" s="53"/>
      <c r="U16" s="56">
        <v>90</v>
      </c>
      <c r="V16" s="56">
        <f t="shared" si="5"/>
        <v>12.24</v>
      </c>
      <c r="W16" s="56">
        <f t="shared" si="6"/>
        <v>3.0059999999999998</v>
      </c>
      <c r="X16" s="43"/>
      <c r="Y16" s="43"/>
    </row>
    <row r="17" spans="1:25" x14ac:dyDescent="0.25">
      <c r="A17" s="24" t="s">
        <v>215</v>
      </c>
      <c r="B17" s="16" t="s">
        <v>154</v>
      </c>
      <c r="C17" s="28"/>
      <c r="D17" s="26"/>
      <c r="E17" s="26"/>
      <c r="F17" s="27">
        <v>4.1000000000000002E-2</v>
      </c>
      <c r="G17" s="25"/>
      <c r="H17" s="26"/>
      <c r="I17" s="26"/>
      <c r="J17" s="26"/>
      <c r="K17" s="26"/>
      <c r="L17" s="27"/>
      <c r="M17" s="20">
        <f t="shared" si="0"/>
        <v>4.1000000000000002E-2</v>
      </c>
      <c r="N17" s="21">
        <v>140</v>
      </c>
      <c r="O17" s="22">
        <f t="shared" si="1"/>
        <v>5.74</v>
      </c>
      <c r="P17" s="20">
        <f t="shared" si="2"/>
        <v>0</v>
      </c>
      <c r="Q17" s="21">
        <v>210</v>
      </c>
      <c r="R17" s="22">
        <f t="shared" si="3"/>
        <v>0</v>
      </c>
      <c r="S17" s="23">
        <f t="shared" si="4"/>
        <v>5.74</v>
      </c>
      <c r="T17" s="53"/>
      <c r="U17" s="56">
        <v>225</v>
      </c>
      <c r="V17" s="56">
        <f t="shared" si="5"/>
        <v>9.2249999999999996</v>
      </c>
      <c r="W17" s="56">
        <f t="shared" si="6"/>
        <v>0</v>
      </c>
      <c r="X17" s="43"/>
      <c r="Y17" s="43"/>
    </row>
    <row r="18" spans="1:25" x14ac:dyDescent="0.25">
      <c r="A18" s="24" t="s">
        <v>208</v>
      </c>
      <c r="B18" s="16" t="s">
        <v>154</v>
      </c>
      <c r="C18" s="28"/>
      <c r="D18" s="26"/>
      <c r="E18" s="26"/>
      <c r="F18" s="27">
        <v>0.03</v>
      </c>
      <c r="G18" s="25"/>
      <c r="H18" s="26"/>
      <c r="I18" s="26"/>
      <c r="J18" s="26"/>
      <c r="K18" s="26"/>
      <c r="L18" s="27">
        <v>5.3999999999999999E-2</v>
      </c>
      <c r="M18" s="20">
        <f t="shared" si="0"/>
        <v>0.03</v>
      </c>
      <c r="N18" s="21">
        <v>140</v>
      </c>
      <c r="O18" s="22">
        <f t="shared" si="1"/>
        <v>4.2</v>
      </c>
      <c r="P18" s="20">
        <f t="shared" si="2"/>
        <v>5.3999999999999999E-2</v>
      </c>
      <c r="Q18" s="21">
        <v>210</v>
      </c>
      <c r="R18" s="22">
        <f t="shared" si="3"/>
        <v>11.34</v>
      </c>
      <c r="S18" s="23">
        <f t="shared" si="4"/>
        <v>15.54</v>
      </c>
      <c r="T18" s="53"/>
      <c r="U18" s="56">
        <v>34.29</v>
      </c>
      <c r="V18" s="56">
        <f t="shared" si="5"/>
        <v>1.0286999999999999</v>
      </c>
      <c r="W18" s="56">
        <f t="shared" si="6"/>
        <v>1.8516599999999999</v>
      </c>
      <c r="X18" s="43"/>
      <c r="Y18" s="43"/>
    </row>
    <row r="19" spans="1:25" x14ac:dyDescent="0.25">
      <c r="A19" s="24" t="s">
        <v>216</v>
      </c>
      <c r="B19" s="16" t="s">
        <v>154</v>
      </c>
      <c r="C19" s="28"/>
      <c r="D19" s="26"/>
      <c r="E19" s="26"/>
      <c r="F19" s="27"/>
      <c r="G19" s="25">
        <v>6.7299999999999999E-2</v>
      </c>
      <c r="H19" s="26"/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6.7299999999999999E-2</v>
      </c>
      <c r="Q19" s="21">
        <v>210</v>
      </c>
      <c r="R19" s="22">
        <f t="shared" si="3"/>
        <v>14.132999999999999</v>
      </c>
      <c r="S19" s="23">
        <f t="shared" si="4"/>
        <v>14.132999999999999</v>
      </c>
      <c r="T19" s="53"/>
      <c r="U19" s="56">
        <v>100</v>
      </c>
      <c r="V19" s="56">
        <f t="shared" si="5"/>
        <v>0</v>
      </c>
      <c r="W19" s="56">
        <f t="shared" si="6"/>
        <v>6.7299999999999995</v>
      </c>
      <c r="X19" s="43"/>
      <c r="Y19" s="43"/>
    </row>
    <row r="20" spans="1:25" x14ac:dyDescent="0.25">
      <c r="A20" s="24" t="s">
        <v>217</v>
      </c>
      <c r="B20" s="16" t="s">
        <v>154</v>
      </c>
      <c r="C20" s="28"/>
      <c r="D20" s="26"/>
      <c r="E20" s="26"/>
      <c r="F20" s="27"/>
      <c r="G20" s="25">
        <v>2.0400000000000001E-2</v>
      </c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2.0400000000000001E-2</v>
      </c>
      <c r="Q20" s="21">
        <v>210</v>
      </c>
      <c r="R20" s="22">
        <f t="shared" si="3"/>
        <v>4.2840000000000007</v>
      </c>
      <c r="S20" s="23">
        <f t="shared" si="4"/>
        <v>4.2840000000000007</v>
      </c>
      <c r="T20" s="53"/>
      <c r="U20" s="56">
        <v>78</v>
      </c>
      <c r="V20" s="56">
        <f t="shared" si="5"/>
        <v>0</v>
      </c>
      <c r="W20" s="56">
        <f t="shared" si="6"/>
        <v>1.5912000000000002</v>
      </c>
      <c r="X20" s="43"/>
      <c r="Y20" s="43"/>
    </row>
    <row r="21" spans="1:25" x14ac:dyDescent="0.25">
      <c r="A21" s="24" t="s">
        <v>218</v>
      </c>
      <c r="B21" s="16" t="s">
        <v>154</v>
      </c>
      <c r="C21" s="28"/>
      <c r="D21" s="26"/>
      <c r="E21" s="26"/>
      <c r="F21" s="27"/>
      <c r="G21" s="25">
        <v>6.1999999999999998E-3</v>
      </c>
      <c r="H21" s="26">
        <v>1.3899999999999999E-2</v>
      </c>
      <c r="I21" s="26"/>
      <c r="J21" s="26">
        <v>3.7400000000000003E-2</v>
      </c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5.7500000000000002E-2</v>
      </c>
      <c r="Q21" s="21">
        <v>210</v>
      </c>
      <c r="R21" s="22">
        <f t="shared" si="3"/>
        <v>12.075000000000001</v>
      </c>
      <c r="S21" s="23">
        <f t="shared" si="4"/>
        <v>12.075000000000001</v>
      </c>
      <c r="T21" s="53"/>
      <c r="U21" s="56">
        <v>22</v>
      </c>
      <c r="V21" s="56">
        <f t="shared" si="5"/>
        <v>0</v>
      </c>
      <c r="W21" s="56">
        <f t="shared" si="6"/>
        <v>1.2650000000000001</v>
      </c>
      <c r="X21" s="43"/>
      <c r="Y21" s="43"/>
    </row>
    <row r="22" spans="1:25" x14ac:dyDescent="0.25">
      <c r="A22" s="24" t="s">
        <v>195</v>
      </c>
      <c r="B22" s="16" t="s">
        <v>154</v>
      </c>
      <c r="C22" s="28"/>
      <c r="D22" s="26"/>
      <c r="E22" s="26"/>
      <c r="F22" s="27"/>
      <c r="G22" s="25">
        <v>6.1999999999999998E-3</v>
      </c>
      <c r="H22" s="26">
        <v>5.7999999999999996E-3</v>
      </c>
      <c r="I22" s="26"/>
      <c r="J22" s="26">
        <v>1.04E-2</v>
      </c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2.24E-2</v>
      </c>
      <c r="Q22" s="21">
        <v>210</v>
      </c>
      <c r="R22" s="22">
        <f t="shared" si="3"/>
        <v>4.7039999999999997</v>
      </c>
      <c r="S22" s="23">
        <f t="shared" si="4"/>
        <v>4.7039999999999997</v>
      </c>
      <c r="T22" s="53"/>
      <c r="U22" s="56">
        <v>84.78</v>
      </c>
      <c r="V22" s="56">
        <f t="shared" si="5"/>
        <v>0</v>
      </c>
      <c r="W22" s="56">
        <f t="shared" si="6"/>
        <v>1.8990720000000001</v>
      </c>
      <c r="X22" s="43"/>
      <c r="Y22" s="43"/>
    </row>
    <row r="23" spans="1:25" x14ac:dyDescent="0.25">
      <c r="A23" s="24" t="s">
        <v>219</v>
      </c>
      <c r="B23" s="16" t="s">
        <v>154</v>
      </c>
      <c r="C23" s="28"/>
      <c r="D23" s="26"/>
      <c r="E23" s="26"/>
      <c r="F23" s="27"/>
      <c r="G23" s="30"/>
      <c r="H23" s="26">
        <v>5.8000000000000003E-2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5.8000000000000003E-2</v>
      </c>
      <c r="Q23" s="21">
        <v>210</v>
      </c>
      <c r="R23" s="22">
        <f t="shared" si="3"/>
        <v>12.180000000000001</v>
      </c>
      <c r="S23" s="23">
        <f t="shared" si="4"/>
        <v>12.180000000000001</v>
      </c>
      <c r="T23" s="53"/>
      <c r="U23" s="56">
        <v>20</v>
      </c>
      <c r="V23" s="56">
        <f t="shared" si="5"/>
        <v>0</v>
      </c>
      <c r="W23" s="56">
        <f t="shared" si="6"/>
        <v>1.1600000000000001</v>
      </c>
      <c r="X23" s="43"/>
      <c r="Y23" s="43"/>
    </row>
    <row r="24" spans="1:25" x14ac:dyDescent="0.25">
      <c r="A24" s="24" t="s">
        <v>193</v>
      </c>
      <c r="B24" s="16" t="s">
        <v>154</v>
      </c>
      <c r="C24" s="28"/>
      <c r="D24" s="26"/>
      <c r="E24" s="26"/>
      <c r="F24" s="27"/>
      <c r="G24" s="25"/>
      <c r="H24" s="26">
        <v>2.9000000000000001E-2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2.9000000000000001E-2</v>
      </c>
      <c r="Q24" s="21">
        <v>210</v>
      </c>
      <c r="R24" s="22">
        <f t="shared" si="3"/>
        <v>6.0900000000000007</v>
      </c>
      <c r="S24" s="23">
        <f t="shared" si="4"/>
        <v>6.0900000000000007</v>
      </c>
      <c r="T24" s="53"/>
      <c r="U24" s="56">
        <v>22</v>
      </c>
      <c r="V24" s="56">
        <f t="shared" si="5"/>
        <v>0</v>
      </c>
      <c r="W24" s="56">
        <f t="shared" si="6"/>
        <v>0.63800000000000001</v>
      </c>
      <c r="X24" s="43"/>
      <c r="Y24" s="43"/>
    </row>
    <row r="25" spans="1:25" x14ac:dyDescent="0.25">
      <c r="A25" s="24" t="s">
        <v>199</v>
      </c>
      <c r="B25" s="16" t="s">
        <v>154</v>
      </c>
      <c r="C25" s="28"/>
      <c r="D25" s="26"/>
      <c r="E25" s="26"/>
      <c r="F25" s="27"/>
      <c r="G25" s="25"/>
      <c r="H25" s="26">
        <v>3.1099999999999999E-2</v>
      </c>
      <c r="I25" s="26">
        <v>0.20499999999999999</v>
      </c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0.23609999999999998</v>
      </c>
      <c r="Q25" s="21">
        <v>210</v>
      </c>
      <c r="R25" s="22">
        <f t="shared" si="3"/>
        <v>49.580999999999996</v>
      </c>
      <c r="S25" s="23">
        <f t="shared" si="4"/>
        <v>49.580999999999996</v>
      </c>
      <c r="T25" s="53"/>
      <c r="U25" s="56">
        <v>21</v>
      </c>
      <c r="V25" s="56">
        <f t="shared" si="5"/>
        <v>0</v>
      </c>
      <c r="W25" s="56">
        <f t="shared" si="6"/>
        <v>4.9581</v>
      </c>
      <c r="X25" s="43"/>
      <c r="Y25" s="43"/>
    </row>
    <row r="26" spans="1:25" x14ac:dyDescent="0.25">
      <c r="A26" s="24" t="s">
        <v>194</v>
      </c>
      <c r="B26" s="16" t="s">
        <v>154</v>
      </c>
      <c r="C26" s="28"/>
      <c r="D26" s="26"/>
      <c r="E26" s="26"/>
      <c r="F26" s="27"/>
      <c r="G26" s="25"/>
      <c r="H26" s="26">
        <v>1.4500000000000001E-2</v>
      </c>
      <c r="I26" s="26"/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1.4500000000000001E-2</v>
      </c>
      <c r="Q26" s="21">
        <v>210</v>
      </c>
      <c r="R26" s="22">
        <f t="shared" si="3"/>
        <v>3.0450000000000004</v>
      </c>
      <c r="S26" s="23">
        <f t="shared" si="4"/>
        <v>3.0450000000000004</v>
      </c>
      <c r="T26" s="53"/>
      <c r="U26" s="56">
        <v>27</v>
      </c>
      <c r="V26" s="56">
        <f t="shared" si="5"/>
        <v>0</v>
      </c>
      <c r="W26" s="56">
        <f t="shared" si="6"/>
        <v>0.39150000000000001</v>
      </c>
      <c r="X26" s="43"/>
      <c r="Y26" s="43"/>
    </row>
    <row r="27" spans="1:25" x14ac:dyDescent="0.25">
      <c r="A27" s="24" t="s">
        <v>220</v>
      </c>
      <c r="B27" s="16" t="s">
        <v>154</v>
      </c>
      <c r="C27" s="28"/>
      <c r="D27" s="26"/>
      <c r="E27" s="26"/>
      <c r="F27" s="27"/>
      <c r="G27" s="25"/>
      <c r="H27" s="26">
        <v>2.7000000000000001E-3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2.7000000000000001E-3</v>
      </c>
      <c r="Q27" s="21">
        <v>210</v>
      </c>
      <c r="R27" s="22">
        <f t="shared" si="3"/>
        <v>0.56700000000000006</v>
      </c>
      <c r="S27" s="23">
        <f t="shared" si="4"/>
        <v>0.56700000000000006</v>
      </c>
      <c r="T27" s="53"/>
      <c r="U27" s="56">
        <v>350</v>
      </c>
      <c r="V27" s="56">
        <f t="shared" si="5"/>
        <v>0</v>
      </c>
      <c r="W27" s="56">
        <f t="shared" si="6"/>
        <v>0.94500000000000006</v>
      </c>
      <c r="X27" s="43"/>
      <c r="Y27" s="43"/>
    </row>
    <row r="28" spans="1:25" x14ac:dyDescent="0.25">
      <c r="A28" s="24" t="s">
        <v>327</v>
      </c>
      <c r="B28" s="16" t="s">
        <v>154</v>
      </c>
      <c r="C28" s="28"/>
      <c r="D28" s="26"/>
      <c r="E28" s="26"/>
      <c r="F28" s="27"/>
      <c r="G28" s="25"/>
      <c r="H28" s="26">
        <v>8.6999999999999994E-3</v>
      </c>
      <c r="I28" s="26"/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8.6999999999999994E-3</v>
      </c>
      <c r="Q28" s="21">
        <v>210</v>
      </c>
      <c r="R28" s="22">
        <f t="shared" si="3"/>
        <v>1.827</v>
      </c>
      <c r="S28" s="23">
        <f t="shared" si="4"/>
        <v>1.827</v>
      </c>
      <c r="T28" s="53"/>
      <c r="U28" s="56">
        <v>150</v>
      </c>
      <c r="V28" s="56">
        <f t="shared" si="5"/>
        <v>0</v>
      </c>
      <c r="W28" s="56">
        <f t="shared" si="6"/>
        <v>1.3049999999999999</v>
      </c>
      <c r="X28" s="43"/>
      <c r="Y28" s="43"/>
    </row>
    <row r="29" spans="1:25" x14ac:dyDescent="0.25">
      <c r="A29" s="24" t="s">
        <v>232</v>
      </c>
      <c r="B29" s="16" t="s">
        <v>154</v>
      </c>
      <c r="C29" s="28"/>
      <c r="D29" s="26"/>
      <c r="E29" s="26"/>
      <c r="F29" s="27"/>
      <c r="G29" s="25"/>
      <c r="H29" s="26"/>
      <c r="I29" s="26"/>
      <c r="J29" s="26">
        <v>0.14560000000000001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0.14560000000000001</v>
      </c>
      <c r="Q29" s="21">
        <v>210</v>
      </c>
      <c r="R29" s="22">
        <f t="shared" si="3"/>
        <v>30.576000000000001</v>
      </c>
      <c r="S29" s="23">
        <f t="shared" si="4"/>
        <v>30.576000000000001</v>
      </c>
      <c r="T29" s="53"/>
      <c r="U29" s="56">
        <v>372.1</v>
      </c>
      <c r="V29" s="56">
        <f t="shared" si="5"/>
        <v>0</v>
      </c>
      <c r="W29" s="56">
        <f t="shared" si="6"/>
        <v>54.177760000000006</v>
      </c>
      <c r="X29" s="43"/>
      <c r="Y29" s="43"/>
    </row>
    <row r="30" spans="1:25" x14ac:dyDescent="0.25">
      <c r="A30" s="24" t="s">
        <v>203</v>
      </c>
      <c r="B30" s="16" t="s">
        <v>154</v>
      </c>
      <c r="C30" s="28"/>
      <c r="D30" s="26"/>
      <c r="E30" s="26"/>
      <c r="F30" s="27"/>
      <c r="G30" s="25"/>
      <c r="H30" s="26"/>
      <c r="I30" s="26"/>
      <c r="J30" s="26"/>
      <c r="K30" s="26"/>
      <c r="L30" s="27">
        <v>6.7000000000000004E-2</v>
      </c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6.7000000000000004E-2</v>
      </c>
      <c r="Q30" s="21">
        <v>210</v>
      </c>
      <c r="R30" s="22">
        <f t="shared" si="3"/>
        <v>14.07</v>
      </c>
      <c r="S30" s="23">
        <f t="shared" si="4"/>
        <v>14.07</v>
      </c>
      <c r="T30" s="53"/>
      <c r="U30" s="56">
        <v>57.75</v>
      </c>
      <c r="V30" s="56">
        <f t="shared" si="5"/>
        <v>0</v>
      </c>
      <c r="W30" s="56">
        <f t="shared" si="6"/>
        <v>3.8692500000000001</v>
      </c>
      <c r="X30" s="43"/>
      <c r="Y30" s="43"/>
    </row>
    <row r="31" spans="1:25" x14ac:dyDescent="0.25">
      <c r="A31" s="24" t="s">
        <v>221</v>
      </c>
      <c r="B31" s="16" t="s">
        <v>154</v>
      </c>
      <c r="C31" s="28"/>
      <c r="D31" s="26"/>
      <c r="E31" s="26"/>
      <c r="F31" s="27"/>
      <c r="G31" s="25"/>
      <c r="H31" s="26"/>
      <c r="I31" s="26"/>
      <c r="J31" s="26"/>
      <c r="K31" s="26">
        <v>0.2</v>
      </c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0.2</v>
      </c>
      <c r="Q31" s="21">
        <v>210</v>
      </c>
      <c r="R31" s="22">
        <f t="shared" si="3"/>
        <v>42</v>
      </c>
      <c r="S31" s="23">
        <f t="shared" si="4"/>
        <v>42</v>
      </c>
      <c r="T31" s="53"/>
      <c r="U31" s="56">
        <v>40</v>
      </c>
      <c r="V31" s="56">
        <f t="shared" si="5"/>
        <v>0</v>
      </c>
      <c r="W31" s="56">
        <f t="shared" si="6"/>
        <v>8</v>
      </c>
      <c r="X31" s="43"/>
      <c r="Y31" s="43"/>
    </row>
    <row r="32" spans="1:25" x14ac:dyDescent="0.25">
      <c r="A32" s="24" t="s">
        <v>251</v>
      </c>
      <c r="B32" s="16" t="s">
        <v>154</v>
      </c>
      <c r="C32" s="28"/>
      <c r="D32" s="26"/>
      <c r="E32" s="26"/>
      <c r="F32" s="27"/>
      <c r="G32" s="25"/>
      <c r="H32" s="26">
        <v>1E-3</v>
      </c>
      <c r="I32" s="26"/>
      <c r="J32" s="26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1E-3</v>
      </c>
      <c r="Q32" s="21">
        <v>210</v>
      </c>
      <c r="R32" s="22">
        <f t="shared" si="3"/>
        <v>0.21</v>
      </c>
      <c r="S32" s="23">
        <f t="shared" si="4"/>
        <v>0.21</v>
      </c>
      <c r="T32" s="53"/>
      <c r="U32" s="56">
        <v>195</v>
      </c>
      <c r="V32" s="56">
        <f t="shared" si="5"/>
        <v>0</v>
      </c>
      <c r="W32" s="56">
        <f t="shared" si="6"/>
        <v>0.19500000000000001</v>
      </c>
      <c r="X32" s="43"/>
      <c r="Y32" s="43"/>
    </row>
    <row r="33" spans="1:25" x14ac:dyDescent="0.25">
      <c r="A33" s="24"/>
      <c r="B33" s="16" t="s">
        <v>154</v>
      </c>
      <c r="C33" s="25"/>
      <c r="D33" s="26"/>
      <c r="E33" s="26"/>
      <c r="F33" s="27"/>
      <c r="G33" s="25"/>
      <c r="H33" s="26"/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</v>
      </c>
      <c r="Q33" s="21">
        <v>210</v>
      </c>
      <c r="R33" s="22">
        <f t="shared" si="3"/>
        <v>0</v>
      </c>
      <c r="S33" s="23">
        <f t="shared" si="4"/>
        <v>0</v>
      </c>
      <c r="T33" s="53"/>
      <c r="U33" s="56"/>
      <c r="V33" s="56"/>
      <c r="W33" s="56"/>
      <c r="X33" s="43"/>
      <c r="Y33" s="43"/>
    </row>
    <row r="34" spans="1:25" x14ac:dyDescent="0.25">
      <c r="A34" s="24"/>
      <c r="B34" s="16" t="s">
        <v>154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210</v>
      </c>
      <c r="R34" s="22">
        <f t="shared" si="3"/>
        <v>0</v>
      </c>
      <c r="S34" s="23">
        <f t="shared" si="4"/>
        <v>0</v>
      </c>
      <c r="T34" s="53"/>
      <c r="U34" s="56"/>
      <c r="V34" s="57">
        <f>SUM(V8:V33)</f>
        <v>61.435304000000002</v>
      </c>
      <c r="W34" s="57">
        <f>SUM(W8:W33)</f>
        <v>100.00720200000001</v>
      </c>
      <c r="X34" s="43"/>
      <c r="Y34" s="43"/>
    </row>
    <row r="35" spans="1:25" ht="15.75" thickBot="1" x14ac:dyDescent="0.3">
      <c r="A35" s="32"/>
      <c r="B35" s="48" t="s">
        <v>154</v>
      </c>
      <c r="C35" s="33"/>
      <c r="D35" s="34"/>
      <c r="E35" s="34"/>
      <c r="F35" s="35"/>
      <c r="G35" s="33"/>
      <c r="H35" s="34"/>
      <c r="I35" s="34"/>
      <c r="J35" s="34"/>
      <c r="K35" s="34"/>
      <c r="L35" s="35"/>
      <c r="M35" s="39">
        <f t="shared" si="0"/>
        <v>0</v>
      </c>
      <c r="N35" s="21">
        <v>140</v>
      </c>
      <c r="O35" s="41">
        <f t="shared" si="1"/>
        <v>0</v>
      </c>
      <c r="P35" s="39">
        <f t="shared" si="2"/>
        <v>0</v>
      </c>
      <c r="Q35" s="40">
        <v>210</v>
      </c>
      <c r="R35" s="41">
        <f t="shared" si="3"/>
        <v>0</v>
      </c>
      <c r="S35" s="42">
        <f t="shared" si="4"/>
        <v>0</v>
      </c>
      <c r="T35" s="54"/>
      <c r="U35" s="56"/>
      <c r="V35" s="56"/>
      <c r="W35" s="57">
        <f>V34+W34</f>
        <v>161.44250600000001</v>
      </c>
      <c r="X35" s="43"/>
      <c r="Y35" s="43"/>
    </row>
    <row r="36" spans="1:25" x14ac:dyDescent="0.25">
      <c r="A36" s="4"/>
      <c r="B36" s="4"/>
      <c r="C36" s="4"/>
      <c r="D36" s="4"/>
      <c r="E36" s="348"/>
      <c r="F36" s="348"/>
      <c r="G36" s="348"/>
      <c r="H36" s="348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</row>
    <row r="37" spans="1:25" x14ac:dyDescent="0.25">
      <c r="A37" s="4" t="s">
        <v>155</v>
      </c>
      <c r="B37" s="4"/>
      <c r="C37" s="4"/>
      <c r="D37" s="4"/>
      <c r="E37" s="349" t="s">
        <v>156</v>
      </c>
      <c r="F37" s="349"/>
      <c r="G37" s="349"/>
      <c r="H37" s="34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46" spans="1:25" x14ac:dyDescent="0.25">
      <c r="A46" s="71" t="s">
        <v>244</v>
      </c>
      <c r="B46" s="4"/>
      <c r="C46" s="350" t="s">
        <v>135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47"/>
      <c r="N46" s="347"/>
      <c r="O46" s="347"/>
      <c r="P46" s="347"/>
      <c r="Q46" s="4"/>
      <c r="R46" s="4"/>
      <c r="S46" s="4"/>
      <c r="T46" s="4"/>
    </row>
    <row r="47" spans="1:25" x14ac:dyDescent="0.25">
      <c r="A47" s="4"/>
      <c r="B47" s="5"/>
      <c r="C47" s="347" t="s">
        <v>574</v>
      </c>
      <c r="D47" s="347"/>
      <c r="E47" s="347"/>
      <c r="F47" s="347"/>
      <c r="G47" s="347"/>
      <c r="H47" s="347"/>
      <c r="I47" s="347"/>
      <c r="J47" s="347"/>
      <c r="K47" s="347"/>
      <c r="L47" s="4"/>
      <c r="M47" s="347"/>
      <c r="N47" s="347"/>
      <c r="O47" s="347"/>
      <c r="P47" s="347"/>
      <c r="Q47" s="4"/>
      <c r="R47" s="4"/>
      <c r="S47" s="4"/>
      <c r="T47" s="4"/>
    </row>
    <row r="48" spans="1:25" ht="15.75" thickBot="1" x14ac:dyDescent="0.3">
      <c r="A48" s="4"/>
      <c r="B48" s="4"/>
      <c r="C48" s="351" t="s">
        <v>136</v>
      </c>
      <c r="D48" s="351"/>
      <c r="E48" s="351"/>
      <c r="F48" s="351"/>
      <c r="G48" s="351"/>
      <c r="H48" s="351"/>
      <c r="I48" s="351"/>
      <c r="J48" s="351"/>
      <c r="K48" s="4"/>
      <c r="L48" s="4"/>
      <c r="M48" s="347"/>
      <c r="N48" s="347"/>
      <c r="O48" s="347"/>
      <c r="P48" s="347"/>
      <c r="Q48" s="4"/>
      <c r="R48" s="4"/>
      <c r="S48" s="4"/>
      <c r="T48" s="4"/>
    </row>
    <row r="49" spans="1:25" ht="15" customHeight="1" x14ac:dyDescent="0.25">
      <c r="A49" s="332" t="s">
        <v>137</v>
      </c>
      <c r="B49" s="335" t="s">
        <v>138</v>
      </c>
      <c r="C49" s="338" t="s">
        <v>139</v>
      </c>
      <c r="D49" s="339"/>
      <c r="E49" s="339"/>
      <c r="F49" s="340"/>
      <c r="G49" s="338" t="s">
        <v>140</v>
      </c>
      <c r="H49" s="339"/>
      <c r="I49" s="339"/>
      <c r="J49" s="339"/>
      <c r="K49" s="339"/>
      <c r="L49" s="340"/>
      <c r="M49" s="341" t="s">
        <v>141</v>
      </c>
      <c r="N49" s="342"/>
      <c r="O49" s="343"/>
      <c r="P49" s="352" t="s">
        <v>142</v>
      </c>
      <c r="Q49" s="342"/>
      <c r="R49" s="353"/>
      <c r="S49" s="361" t="s">
        <v>143</v>
      </c>
      <c r="T49" s="364" t="s">
        <v>144</v>
      </c>
      <c r="U49" s="43"/>
      <c r="V49" s="43"/>
      <c r="W49" s="43"/>
      <c r="X49" s="43"/>
      <c r="Y49" s="43"/>
    </row>
    <row r="50" spans="1:25" ht="30" customHeight="1" x14ac:dyDescent="0.25">
      <c r="A50" s="333"/>
      <c r="B50" s="336"/>
      <c r="C50" s="367" t="s">
        <v>51</v>
      </c>
      <c r="D50" s="356" t="s">
        <v>53</v>
      </c>
      <c r="E50" s="356" t="s">
        <v>54</v>
      </c>
      <c r="F50" s="358" t="s">
        <v>167</v>
      </c>
      <c r="G50" s="367" t="s">
        <v>168</v>
      </c>
      <c r="H50" s="356" t="s">
        <v>60</v>
      </c>
      <c r="I50" s="356" t="s">
        <v>597</v>
      </c>
      <c r="J50" s="356" t="s">
        <v>329</v>
      </c>
      <c r="K50" s="356" t="s">
        <v>42</v>
      </c>
      <c r="L50" s="358" t="s">
        <v>145</v>
      </c>
      <c r="M50" s="344"/>
      <c r="N50" s="345"/>
      <c r="O50" s="346"/>
      <c r="P50" s="354"/>
      <c r="Q50" s="345"/>
      <c r="R50" s="355"/>
      <c r="S50" s="362"/>
      <c r="T50" s="365"/>
      <c r="U50" s="43"/>
      <c r="V50" s="43"/>
      <c r="W50" s="43"/>
      <c r="X50" s="43"/>
      <c r="Y50" s="43"/>
    </row>
    <row r="51" spans="1:25" ht="41.25" customHeight="1" thickBot="1" x14ac:dyDescent="0.3">
      <c r="A51" s="334"/>
      <c r="B51" s="337"/>
      <c r="C51" s="368"/>
      <c r="D51" s="357"/>
      <c r="E51" s="357"/>
      <c r="F51" s="359"/>
      <c r="G51" s="368"/>
      <c r="H51" s="357"/>
      <c r="I51" s="357"/>
      <c r="J51" s="357"/>
      <c r="K51" s="357"/>
      <c r="L51" s="359"/>
      <c r="M51" s="6" t="s">
        <v>146</v>
      </c>
      <c r="N51" s="2" t="s">
        <v>147</v>
      </c>
      <c r="O51" s="1" t="s">
        <v>148</v>
      </c>
      <c r="P51" s="7" t="s">
        <v>146</v>
      </c>
      <c r="Q51" s="2" t="s">
        <v>147</v>
      </c>
      <c r="R51" s="3" t="s">
        <v>148</v>
      </c>
      <c r="S51" s="363"/>
      <c r="T51" s="366"/>
      <c r="U51" s="44"/>
      <c r="V51" s="44"/>
      <c r="W51" s="43"/>
      <c r="X51" s="43"/>
      <c r="Y51" s="43"/>
    </row>
    <row r="52" spans="1:25" ht="15.75" thickBot="1" x14ac:dyDescent="0.3">
      <c r="A52" s="8" t="s">
        <v>149</v>
      </c>
      <c r="B52" s="9"/>
      <c r="C52" s="38" t="s">
        <v>158</v>
      </c>
      <c r="D52" s="10" t="s">
        <v>157</v>
      </c>
      <c r="E52" s="10" t="s">
        <v>150</v>
      </c>
      <c r="F52" s="37" t="s">
        <v>538</v>
      </c>
      <c r="G52" s="38" t="s">
        <v>153</v>
      </c>
      <c r="H52" s="10" t="s">
        <v>151</v>
      </c>
      <c r="I52" s="10" t="s">
        <v>328</v>
      </c>
      <c r="J52" s="10" t="s">
        <v>432</v>
      </c>
      <c r="K52" s="10" t="s">
        <v>150</v>
      </c>
      <c r="L52" s="37" t="s">
        <v>539</v>
      </c>
      <c r="M52" s="11"/>
      <c r="N52" s="12"/>
      <c r="O52" s="13"/>
      <c r="P52" s="11"/>
      <c r="Q52" s="12"/>
      <c r="R52" s="13"/>
      <c r="S52" s="14"/>
      <c r="T52" s="45"/>
      <c r="U52" s="55" t="s">
        <v>250</v>
      </c>
      <c r="V52" s="55" t="s">
        <v>32</v>
      </c>
      <c r="W52" s="55" t="s">
        <v>33</v>
      </c>
      <c r="X52" s="43"/>
      <c r="Y52" s="43"/>
    </row>
    <row r="53" spans="1:25" x14ac:dyDescent="0.25">
      <c r="A53" s="15" t="s">
        <v>209</v>
      </c>
      <c r="B53" s="16" t="s">
        <v>210</v>
      </c>
      <c r="C53" s="17">
        <v>0.06</v>
      </c>
      <c r="D53" s="18"/>
      <c r="E53" s="18"/>
      <c r="F53" s="19">
        <v>5.3E-3</v>
      </c>
      <c r="G53" s="17"/>
      <c r="H53" s="18"/>
      <c r="I53" s="18"/>
      <c r="J53" s="18"/>
      <c r="K53" s="18"/>
      <c r="L53" s="19"/>
      <c r="M53" s="20">
        <f>C53+D53+E53+F53</f>
        <v>6.5299999999999997E-2</v>
      </c>
      <c r="N53" s="21">
        <v>240</v>
      </c>
      <c r="O53" s="22">
        <f>M53*N53</f>
        <v>15.671999999999999</v>
      </c>
      <c r="P53" s="20">
        <f>G53+H53+I53+J53+K53+L53</f>
        <v>0</v>
      </c>
      <c r="Q53" s="21">
        <v>190</v>
      </c>
      <c r="R53" s="22">
        <f>P53*Q53</f>
        <v>0</v>
      </c>
      <c r="S53" s="23">
        <f>O53+R53</f>
        <v>15.671999999999999</v>
      </c>
      <c r="T53" s="46"/>
      <c r="U53" s="56">
        <v>135</v>
      </c>
      <c r="V53" s="56">
        <f>M53*U53</f>
        <v>8.8155000000000001</v>
      </c>
      <c r="W53" s="56">
        <f>P53*U53</f>
        <v>0</v>
      </c>
      <c r="X53" s="43"/>
      <c r="Y53" s="43"/>
    </row>
    <row r="54" spans="1:25" x14ac:dyDescent="0.25">
      <c r="A54" s="24" t="s">
        <v>186</v>
      </c>
      <c r="B54" s="16" t="s">
        <v>154</v>
      </c>
      <c r="C54" s="25">
        <v>0.06</v>
      </c>
      <c r="D54" s="26"/>
      <c r="E54" s="26">
        <v>0.05</v>
      </c>
      <c r="F54" s="27"/>
      <c r="G54" s="25"/>
      <c r="H54" s="26"/>
      <c r="I54" s="26">
        <v>3.2000000000000001E-2</v>
      </c>
      <c r="J54" s="26">
        <v>0.04</v>
      </c>
      <c r="K54" s="26"/>
      <c r="L54" s="27"/>
      <c r="M54" s="20">
        <f t="shared" ref="M54:M81" si="7">C54+D54+E54+F54</f>
        <v>0.11</v>
      </c>
      <c r="N54" s="21">
        <v>240</v>
      </c>
      <c r="O54" s="22">
        <f t="shared" ref="O54:O81" si="8">M54*N54</f>
        <v>26.4</v>
      </c>
      <c r="P54" s="20">
        <f t="shared" ref="P54:P81" si="9">G54+H54+I54+J54+K54+L54</f>
        <v>7.2000000000000008E-2</v>
      </c>
      <c r="Q54" s="21">
        <v>190</v>
      </c>
      <c r="R54" s="22">
        <f t="shared" ref="R54:R81" si="10">P54*Q54</f>
        <v>13.680000000000001</v>
      </c>
      <c r="S54" s="23">
        <f t="shared" ref="S54:S81" si="11">O54+R54</f>
        <v>40.08</v>
      </c>
      <c r="T54" s="47"/>
      <c r="U54" s="56">
        <v>46.5</v>
      </c>
      <c r="V54" s="56">
        <f t="shared" ref="V54:V78" si="12">M54*U54</f>
        <v>5.1150000000000002</v>
      </c>
      <c r="W54" s="56">
        <f t="shared" ref="W54:W78" si="13">P54*U54</f>
        <v>3.3480000000000003</v>
      </c>
      <c r="X54" s="43"/>
      <c r="Y54" s="43"/>
    </row>
    <row r="55" spans="1:25" x14ac:dyDescent="0.25">
      <c r="A55" s="24" t="s">
        <v>188</v>
      </c>
      <c r="B55" s="16" t="s">
        <v>154</v>
      </c>
      <c r="C55" s="25">
        <v>5.0000000000000001E-3</v>
      </c>
      <c r="D55" s="26"/>
      <c r="E55" s="26"/>
      <c r="F55" s="27"/>
      <c r="G55" s="25"/>
      <c r="H55" s="26"/>
      <c r="I55" s="26">
        <v>1.6E-2</v>
      </c>
      <c r="J55" s="26"/>
      <c r="K55" s="26"/>
      <c r="L55" s="27"/>
      <c r="M55" s="20">
        <f t="shared" si="7"/>
        <v>5.0000000000000001E-3</v>
      </c>
      <c r="N55" s="21">
        <v>240</v>
      </c>
      <c r="O55" s="22">
        <f t="shared" si="8"/>
        <v>1.2</v>
      </c>
      <c r="P55" s="20">
        <f t="shared" si="9"/>
        <v>1.6E-2</v>
      </c>
      <c r="Q55" s="21">
        <v>190</v>
      </c>
      <c r="R55" s="22">
        <f t="shared" si="10"/>
        <v>3.04</v>
      </c>
      <c r="S55" s="23">
        <f t="shared" si="11"/>
        <v>4.24</v>
      </c>
      <c r="T55" s="47"/>
      <c r="U55" s="56">
        <v>294.94</v>
      </c>
      <c r="V55" s="56">
        <f t="shared" si="12"/>
        <v>1.4747000000000001</v>
      </c>
      <c r="W55" s="56">
        <f t="shared" si="13"/>
        <v>4.7190399999999997</v>
      </c>
      <c r="X55" s="43"/>
      <c r="Y55" s="43"/>
    </row>
    <row r="56" spans="1:25" x14ac:dyDescent="0.25">
      <c r="A56" s="24" t="s">
        <v>211</v>
      </c>
      <c r="B56" s="16" t="s">
        <v>154</v>
      </c>
      <c r="C56" s="25">
        <v>4.4999999999999998E-2</v>
      </c>
      <c r="D56" s="26"/>
      <c r="E56" s="26"/>
      <c r="F56" s="27"/>
      <c r="G56" s="25"/>
      <c r="H56" s="26"/>
      <c r="I56" s="26"/>
      <c r="J56" s="26"/>
      <c r="K56" s="26"/>
      <c r="L56" s="27"/>
      <c r="M56" s="20">
        <f t="shared" si="7"/>
        <v>4.4999999999999998E-2</v>
      </c>
      <c r="N56" s="21">
        <v>240</v>
      </c>
      <c r="O56" s="22">
        <f t="shared" si="8"/>
        <v>10.799999999999999</v>
      </c>
      <c r="P56" s="20">
        <f t="shared" si="9"/>
        <v>0</v>
      </c>
      <c r="Q56" s="21">
        <v>190</v>
      </c>
      <c r="R56" s="22">
        <f t="shared" si="10"/>
        <v>0</v>
      </c>
      <c r="S56" s="23">
        <f t="shared" si="11"/>
        <v>10.799999999999999</v>
      </c>
      <c r="T56" s="47"/>
      <c r="U56" s="56">
        <v>90</v>
      </c>
      <c r="V56" s="56">
        <f t="shared" si="12"/>
        <v>4.05</v>
      </c>
      <c r="W56" s="56">
        <f t="shared" si="13"/>
        <v>0</v>
      </c>
      <c r="X56" s="43"/>
      <c r="Y56" s="43"/>
    </row>
    <row r="57" spans="1:25" x14ac:dyDescent="0.25">
      <c r="A57" s="24" t="s">
        <v>197</v>
      </c>
      <c r="B57" s="16" t="s">
        <v>154</v>
      </c>
      <c r="C57" s="25">
        <v>1E-3</v>
      </c>
      <c r="D57" s="26"/>
      <c r="E57" s="26"/>
      <c r="F57" s="27"/>
      <c r="G57" s="25"/>
      <c r="H57" s="26">
        <v>1E-3</v>
      </c>
      <c r="I57" s="26">
        <v>1E-3</v>
      </c>
      <c r="J57" s="26">
        <v>1E-3</v>
      </c>
      <c r="K57" s="26"/>
      <c r="L57" s="27"/>
      <c r="M57" s="20">
        <f t="shared" si="7"/>
        <v>1E-3</v>
      </c>
      <c r="N57" s="21">
        <v>240</v>
      </c>
      <c r="O57" s="22">
        <f t="shared" si="8"/>
        <v>0.24</v>
      </c>
      <c r="P57" s="20">
        <f t="shared" si="9"/>
        <v>3.0000000000000001E-3</v>
      </c>
      <c r="Q57" s="21">
        <v>190</v>
      </c>
      <c r="R57" s="22">
        <f t="shared" si="10"/>
        <v>0.57000000000000006</v>
      </c>
      <c r="S57" s="23">
        <f t="shared" si="11"/>
        <v>0.81</v>
      </c>
      <c r="T57" s="47"/>
      <c r="U57" s="56">
        <v>15</v>
      </c>
      <c r="V57" s="56">
        <f t="shared" si="12"/>
        <v>1.4999999999999999E-2</v>
      </c>
      <c r="W57" s="56">
        <f t="shared" si="13"/>
        <v>4.4999999999999998E-2</v>
      </c>
      <c r="X57" s="43"/>
      <c r="Y57" s="43"/>
    </row>
    <row r="58" spans="1:25" x14ac:dyDescent="0.25">
      <c r="A58" s="24" t="s">
        <v>212</v>
      </c>
      <c r="B58" s="16" t="s">
        <v>154</v>
      </c>
      <c r="C58" s="25"/>
      <c r="D58" s="26">
        <v>0.06</v>
      </c>
      <c r="E58" s="26"/>
      <c r="F58" s="27"/>
      <c r="G58" s="25"/>
      <c r="H58" s="26"/>
      <c r="I58" s="26"/>
      <c r="J58" s="26"/>
      <c r="K58" s="26"/>
      <c r="L58" s="27"/>
      <c r="M58" s="20">
        <f t="shared" si="7"/>
        <v>0.06</v>
      </c>
      <c r="N58" s="21">
        <v>240</v>
      </c>
      <c r="O58" s="22">
        <f t="shared" si="8"/>
        <v>14.399999999999999</v>
      </c>
      <c r="P58" s="20">
        <f t="shared" si="9"/>
        <v>0</v>
      </c>
      <c r="Q58" s="21">
        <v>190</v>
      </c>
      <c r="R58" s="22">
        <f t="shared" si="10"/>
        <v>0</v>
      </c>
      <c r="S58" s="23">
        <f t="shared" si="11"/>
        <v>14.399999999999999</v>
      </c>
      <c r="T58" s="47"/>
      <c r="U58" s="56">
        <v>115</v>
      </c>
      <c r="V58" s="56">
        <f t="shared" si="12"/>
        <v>6.8999999999999995</v>
      </c>
      <c r="W58" s="56">
        <f t="shared" si="13"/>
        <v>0</v>
      </c>
      <c r="X58" s="43"/>
      <c r="Y58" s="43"/>
    </row>
    <row r="59" spans="1:25" x14ac:dyDescent="0.25">
      <c r="A59" s="24" t="s">
        <v>213</v>
      </c>
      <c r="B59" s="16" t="s">
        <v>154</v>
      </c>
      <c r="C59" s="25"/>
      <c r="D59" s="26"/>
      <c r="E59" s="26">
        <v>2E-3</v>
      </c>
      <c r="F59" s="27"/>
      <c r="G59" s="25"/>
      <c r="H59" s="26"/>
      <c r="I59" s="26"/>
      <c r="J59" s="26"/>
      <c r="K59" s="26"/>
      <c r="L59" s="27"/>
      <c r="M59" s="20">
        <f t="shared" si="7"/>
        <v>2E-3</v>
      </c>
      <c r="N59" s="21">
        <v>240</v>
      </c>
      <c r="O59" s="22">
        <f t="shared" si="8"/>
        <v>0.48</v>
      </c>
      <c r="P59" s="20">
        <f t="shared" si="9"/>
        <v>0</v>
      </c>
      <c r="Q59" s="21">
        <v>190</v>
      </c>
      <c r="R59" s="22">
        <f t="shared" si="10"/>
        <v>0</v>
      </c>
      <c r="S59" s="23">
        <f t="shared" si="11"/>
        <v>0.48</v>
      </c>
      <c r="T59" s="47"/>
      <c r="U59" s="56">
        <v>140</v>
      </c>
      <c r="V59" s="56">
        <f t="shared" si="12"/>
        <v>0.28000000000000003</v>
      </c>
      <c r="W59" s="56">
        <f t="shared" si="13"/>
        <v>0</v>
      </c>
      <c r="X59" s="43"/>
      <c r="Y59" s="43"/>
    </row>
    <row r="60" spans="1:25" x14ac:dyDescent="0.25">
      <c r="A60" s="24" t="s">
        <v>187</v>
      </c>
      <c r="B60" s="16" t="s">
        <v>154</v>
      </c>
      <c r="C60" s="28"/>
      <c r="D60" s="29"/>
      <c r="E60" s="26">
        <v>1.4999999999999999E-2</v>
      </c>
      <c r="F60" s="27">
        <v>1.3299999999999999E-2</v>
      </c>
      <c r="G60" s="25"/>
      <c r="H60" s="26">
        <v>2.5000000000000001E-3</v>
      </c>
      <c r="I60" s="26"/>
      <c r="J60" s="26"/>
      <c r="K60" s="26">
        <v>1.4999999999999999E-2</v>
      </c>
      <c r="L60" s="27"/>
      <c r="M60" s="20">
        <f t="shared" si="7"/>
        <v>2.8299999999999999E-2</v>
      </c>
      <c r="N60" s="21">
        <v>240</v>
      </c>
      <c r="O60" s="22">
        <f t="shared" si="8"/>
        <v>6.7919999999999998</v>
      </c>
      <c r="P60" s="20">
        <f t="shared" si="9"/>
        <v>1.7499999999999998E-2</v>
      </c>
      <c r="Q60" s="21">
        <v>190</v>
      </c>
      <c r="R60" s="22">
        <f t="shared" si="10"/>
        <v>3.3249999999999997</v>
      </c>
      <c r="S60" s="23">
        <f t="shared" si="11"/>
        <v>10.116999999999999</v>
      </c>
      <c r="T60" s="47"/>
      <c r="U60" s="56">
        <v>45</v>
      </c>
      <c r="V60" s="56">
        <f t="shared" si="12"/>
        <v>1.2734999999999999</v>
      </c>
      <c r="W60" s="56">
        <f t="shared" si="13"/>
        <v>0.78749999999999987</v>
      </c>
      <c r="X60" s="43"/>
      <c r="Y60" s="43"/>
    </row>
    <row r="61" spans="1:25" x14ac:dyDescent="0.25">
      <c r="A61" s="24" t="s">
        <v>214</v>
      </c>
      <c r="B61" s="16" t="s">
        <v>154</v>
      </c>
      <c r="C61" s="28"/>
      <c r="D61" s="26"/>
      <c r="E61" s="26"/>
      <c r="F61" s="27">
        <v>9.0700000000000003E-2</v>
      </c>
      <c r="G61" s="25">
        <v>3.2099999999999997E-2</v>
      </c>
      <c r="H61" s="26"/>
      <c r="I61" s="26"/>
      <c r="J61" s="26"/>
      <c r="K61" s="26"/>
      <c r="L61" s="27"/>
      <c r="M61" s="20">
        <f t="shared" si="7"/>
        <v>9.0700000000000003E-2</v>
      </c>
      <c r="N61" s="21">
        <v>240</v>
      </c>
      <c r="O61" s="22">
        <f t="shared" si="8"/>
        <v>21.768000000000001</v>
      </c>
      <c r="P61" s="20">
        <f t="shared" si="9"/>
        <v>3.2099999999999997E-2</v>
      </c>
      <c r="Q61" s="21">
        <v>190</v>
      </c>
      <c r="R61" s="22">
        <f t="shared" si="10"/>
        <v>6.0989999999999993</v>
      </c>
      <c r="S61" s="23">
        <f t="shared" si="11"/>
        <v>27.867000000000001</v>
      </c>
      <c r="T61" s="47"/>
      <c r="U61" s="56">
        <v>90</v>
      </c>
      <c r="V61" s="56">
        <f t="shared" si="12"/>
        <v>8.1630000000000003</v>
      </c>
      <c r="W61" s="56">
        <f t="shared" si="13"/>
        <v>2.8889999999999998</v>
      </c>
      <c r="X61" s="43"/>
      <c r="Y61" s="43"/>
    </row>
    <row r="62" spans="1:25" x14ac:dyDescent="0.25">
      <c r="A62" s="24" t="s">
        <v>215</v>
      </c>
      <c r="B62" s="16" t="s">
        <v>154</v>
      </c>
      <c r="C62" s="28"/>
      <c r="D62" s="26"/>
      <c r="E62" s="26"/>
      <c r="F62" s="27">
        <v>2.7300000000000001E-2</v>
      </c>
      <c r="G62" s="25"/>
      <c r="H62" s="26"/>
      <c r="I62" s="26"/>
      <c r="J62" s="26"/>
      <c r="K62" s="26"/>
      <c r="L62" s="27"/>
      <c r="M62" s="20">
        <f t="shared" si="7"/>
        <v>2.7300000000000001E-2</v>
      </c>
      <c r="N62" s="21">
        <v>240</v>
      </c>
      <c r="O62" s="22">
        <f t="shared" si="8"/>
        <v>6.5520000000000005</v>
      </c>
      <c r="P62" s="20">
        <f t="shared" si="9"/>
        <v>0</v>
      </c>
      <c r="Q62" s="21">
        <v>190</v>
      </c>
      <c r="R62" s="22">
        <f t="shared" si="10"/>
        <v>0</v>
      </c>
      <c r="S62" s="23">
        <f t="shared" si="11"/>
        <v>6.5520000000000005</v>
      </c>
      <c r="T62" s="47"/>
      <c r="U62" s="56">
        <v>225</v>
      </c>
      <c r="V62" s="56">
        <f t="shared" si="12"/>
        <v>6.1425000000000001</v>
      </c>
      <c r="W62" s="56">
        <f t="shared" si="13"/>
        <v>0</v>
      </c>
      <c r="X62" s="43"/>
      <c r="Y62" s="43"/>
    </row>
    <row r="63" spans="1:25" x14ac:dyDescent="0.25">
      <c r="A63" s="24" t="s">
        <v>208</v>
      </c>
      <c r="B63" s="16" t="s">
        <v>154</v>
      </c>
      <c r="C63" s="28"/>
      <c r="D63" s="26"/>
      <c r="E63" s="26"/>
      <c r="F63" s="27"/>
      <c r="G63" s="25"/>
      <c r="H63" s="26"/>
      <c r="I63" s="26"/>
      <c r="J63" s="26"/>
      <c r="K63" s="26"/>
      <c r="L63" s="27">
        <v>4.8000000000000001E-2</v>
      </c>
      <c r="M63" s="20">
        <f t="shared" si="7"/>
        <v>0</v>
      </c>
      <c r="N63" s="21">
        <v>240</v>
      </c>
      <c r="O63" s="22">
        <f t="shared" si="8"/>
        <v>0</v>
      </c>
      <c r="P63" s="20">
        <f t="shared" si="9"/>
        <v>4.8000000000000001E-2</v>
      </c>
      <c r="Q63" s="21">
        <v>190</v>
      </c>
      <c r="R63" s="22">
        <f t="shared" si="10"/>
        <v>9.120000000000001</v>
      </c>
      <c r="S63" s="23">
        <f t="shared" si="11"/>
        <v>9.120000000000001</v>
      </c>
      <c r="T63" s="47"/>
      <c r="U63" s="56">
        <v>34.29</v>
      </c>
      <c r="V63" s="56">
        <f t="shared" si="12"/>
        <v>0</v>
      </c>
      <c r="W63" s="56">
        <f t="shared" si="13"/>
        <v>1.64592</v>
      </c>
      <c r="X63" s="43"/>
      <c r="Y63" s="43"/>
    </row>
    <row r="64" spans="1:25" x14ac:dyDescent="0.25">
      <c r="A64" s="24" t="s">
        <v>216</v>
      </c>
      <c r="B64" s="16" t="s">
        <v>154</v>
      </c>
      <c r="C64" s="28"/>
      <c r="D64" s="26"/>
      <c r="E64" s="26"/>
      <c r="F64" s="27"/>
      <c r="G64" s="25">
        <v>6.4699999999999994E-2</v>
      </c>
      <c r="H64" s="26"/>
      <c r="I64" s="26"/>
      <c r="J64" s="26"/>
      <c r="K64" s="26"/>
      <c r="L64" s="27"/>
      <c r="M64" s="20">
        <f t="shared" si="7"/>
        <v>0</v>
      </c>
      <c r="N64" s="21">
        <v>240</v>
      </c>
      <c r="O64" s="22">
        <f t="shared" si="8"/>
        <v>0</v>
      </c>
      <c r="P64" s="20">
        <f t="shared" si="9"/>
        <v>6.4699999999999994E-2</v>
      </c>
      <c r="Q64" s="21">
        <v>190</v>
      </c>
      <c r="R64" s="22">
        <f t="shared" si="10"/>
        <v>12.292999999999999</v>
      </c>
      <c r="S64" s="23">
        <f t="shared" si="11"/>
        <v>12.292999999999999</v>
      </c>
      <c r="T64" s="47"/>
      <c r="U64" s="56">
        <v>100</v>
      </c>
      <c r="V64" s="56">
        <f t="shared" si="12"/>
        <v>0</v>
      </c>
      <c r="W64" s="56">
        <f t="shared" si="13"/>
        <v>6.47</v>
      </c>
      <c r="X64" s="43"/>
      <c r="Y64" s="43"/>
    </row>
    <row r="65" spans="1:25" x14ac:dyDescent="0.25">
      <c r="A65" s="24" t="s">
        <v>217</v>
      </c>
      <c r="B65" s="16" t="s">
        <v>154</v>
      </c>
      <c r="C65" s="28"/>
      <c r="D65" s="26"/>
      <c r="E65" s="26"/>
      <c r="F65" s="27"/>
      <c r="G65" s="25">
        <v>1.9599999999999999E-2</v>
      </c>
      <c r="H65" s="26"/>
      <c r="I65" s="26"/>
      <c r="J65" s="26"/>
      <c r="K65" s="26"/>
      <c r="L65" s="27"/>
      <c r="M65" s="20">
        <f t="shared" si="7"/>
        <v>0</v>
      </c>
      <c r="N65" s="21">
        <v>240</v>
      </c>
      <c r="O65" s="22">
        <f t="shared" si="8"/>
        <v>0</v>
      </c>
      <c r="P65" s="20">
        <f t="shared" si="9"/>
        <v>1.9599999999999999E-2</v>
      </c>
      <c r="Q65" s="21">
        <v>190</v>
      </c>
      <c r="R65" s="22">
        <f t="shared" si="10"/>
        <v>3.7239999999999998</v>
      </c>
      <c r="S65" s="23">
        <f t="shared" si="11"/>
        <v>3.7239999999999998</v>
      </c>
      <c r="T65" s="47"/>
      <c r="U65" s="56">
        <v>78</v>
      </c>
      <c r="V65" s="56">
        <f t="shared" si="12"/>
        <v>0</v>
      </c>
      <c r="W65" s="56">
        <f t="shared" si="13"/>
        <v>1.5287999999999999</v>
      </c>
      <c r="X65" s="43"/>
      <c r="Y65" s="43"/>
    </row>
    <row r="66" spans="1:25" x14ac:dyDescent="0.25">
      <c r="A66" s="24" t="s">
        <v>218</v>
      </c>
      <c r="B66" s="16" t="s">
        <v>154</v>
      </c>
      <c r="C66" s="28"/>
      <c r="D66" s="26"/>
      <c r="E66" s="26"/>
      <c r="F66" s="27"/>
      <c r="G66" s="25">
        <v>6.0000000000000001E-3</v>
      </c>
      <c r="H66" s="26">
        <v>1.2E-2</v>
      </c>
      <c r="I66" s="26"/>
      <c r="J66" s="26">
        <v>2.8799999999999999E-2</v>
      </c>
      <c r="K66" s="26"/>
      <c r="L66" s="27"/>
      <c r="M66" s="20">
        <f t="shared" si="7"/>
        <v>0</v>
      </c>
      <c r="N66" s="21">
        <v>240</v>
      </c>
      <c r="O66" s="22">
        <f t="shared" si="8"/>
        <v>0</v>
      </c>
      <c r="P66" s="20">
        <f t="shared" si="9"/>
        <v>4.6800000000000001E-2</v>
      </c>
      <c r="Q66" s="21">
        <v>190</v>
      </c>
      <c r="R66" s="22">
        <f t="shared" si="10"/>
        <v>8.8919999999999995</v>
      </c>
      <c r="S66" s="23">
        <f t="shared" si="11"/>
        <v>8.8919999999999995</v>
      </c>
      <c r="T66" s="47"/>
      <c r="U66" s="56">
        <v>22</v>
      </c>
      <c r="V66" s="56">
        <f t="shared" si="12"/>
        <v>0</v>
      </c>
      <c r="W66" s="56">
        <f t="shared" si="13"/>
        <v>1.0296000000000001</v>
      </c>
      <c r="X66" s="43"/>
      <c r="Y66" s="43"/>
    </row>
    <row r="67" spans="1:25" x14ac:dyDescent="0.25">
      <c r="A67" s="24" t="s">
        <v>195</v>
      </c>
      <c r="B67" s="16" t="s">
        <v>154</v>
      </c>
      <c r="C67" s="28"/>
      <c r="D67" s="26"/>
      <c r="E67" s="26"/>
      <c r="F67" s="27"/>
      <c r="G67" s="25">
        <v>6.0000000000000001E-3</v>
      </c>
      <c r="H67" s="26">
        <v>5.0000000000000001E-3</v>
      </c>
      <c r="I67" s="26"/>
      <c r="J67" s="26">
        <v>8.0000000000000002E-3</v>
      </c>
      <c r="K67" s="26"/>
      <c r="L67" s="27"/>
      <c r="M67" s="20">
        <f t="shared" si="7"/>
        <v>0</v>
      </c>
      <c r="N67" s="21">
        <v>240</v>
      </c>
      <c r="O67" s="22">
        <f t="shared" si="8"/>
        <v>0</v>
      </c>
      <c r="P67" s="20">
        <f t="shared" si="9"/>
        <v>1.9E-2</v>
      </c>
      <c r="Q67" s="21">
        <v>190</v>
      </c>
      <c r="R67" s="22">
        <f t="shared" si="10"/>
        <v>3.61</v>
      </c>
      <c r="S67" s="23">
        <f t="shared" si="11"/>
        <v>3.61</v>
      </c>
      <c r="T67" s="47"/>
      <c r="U67" s="56">
        <v>84.78</v>
      </c>
      <c r="V67" s="56">
        <f t="shared" si="12"/>
        <v>0</v>
      </c>
      <c r="W67" s="56">
        <f t="shared" si="13"/>
        <v>1.6108199999999999</v>
      </c>
      <c r="X67" s="43"/>
      <c r="Y67" s="43"/>
    </row>
    <row r="68" spans="1:25" x14ac:dyDescent="0.25">
      <c r="A68" s="24" t="s">
        <v>219</v>
      </c>
      <c r="B68" s="16" t="s">
        <v>154</v>
      </c>
      <c r="C68" s="28"/>
      <c r="D68" s="26"/>
      <c r="E68" s="26"/>
      <c r="F68" s="27"/>
      <c r="G68" s="30"/>
      <c r="H68" s="26">
        <v>0.05</v>
      </c>
      <c r="I68" s="26"/>
      <c r="J68" s="26"/>
      <c r="K68" s="26"/>
      <c r="L68" s="27"/>
      <c r="M68" s="20">
        <f t="shared" si="7"/>
        <v>0</v>
      </c>
      <c r="N68" s="21">
        <v>240</v>
      </c>
      <c r="O68" s="22">
        <f t="shared" si="8"/>
        <v>0</v>
      </c>
      <c r="P68" s="20">
        <f t="shared" si="9"/>
        <v>0.05</v>
      </c>
      <c r="Q68" s="21">
        <v>190</v>
      </c>
      <c r="R68" s="22">
        <f t="shared" si="10"/>
        <v>9.5</v>
      </c>
      <c r="S68" s="23">
        <f t="shared" si="11"/>
        <v>9.5</v>
      </c>
      <c r="T68" s="47"/>
      <c r="U68" s="56">
        <v>20</v>
      </c>
      <c r="V68" s="56">
        <f t="shared" si="12"/>
        <v>0</v>
      </c>
      <c r="W68" s="56">
        <f t="shared" si="13"/>
        <v>1</v>
      </c>
      <c r="X68" s="43"/>
      <c r="Y68" s="43"/>
    </row>
    <row r="69" spans="1:25" x14ac:dyDescent="0.25">
      <c r="A69" s="24" t="s">
        <v>193</v>
      </c>
      <c r="B69" s="16" t="s">
        <v>154</v>
      </c>
      <c r="C69" s="28"/>
      <c r="D69" s="26"/>
      <c r="E69" s="26"/>
      <c r="F69" s="27"/>
      <c r="G69" s="25"/>
      <c r="H69" s="26">
        <v>2.5000000000000001E-2</v>
      </c>
      <c r="I69" s="26"/>
      <c r="J69" s="26"/>
      <c r="K69" s="26"/>
      <c r="L69" s="27"/>
      <c r="M69" s="20">
        <f t="shared" si="7"/>
        <v>0</v>
      </c>
      <c r="N69" s="21">
        <v>240</v>
      </c>
      <c r="O69" s="22">
        <f t="shared" si="8"/>
        <v>0</v>
      </c>
      <c r="P69" s="20">
        <f t="shared" si="9"/>
        <v>2.5000000000000001E-2</v>
      </c>
      <c r="Q69" s="21">
        <v>190</v>
      </c>
      <c r="R69" s="22">
        <f t="shared" si="10"/>
        <v>4.75</v>
      </c>
      <c r="S69" s="23">
        <f t="shared" si="11"/>
        <v>4.75</v>
      </c>
      <c r="T69" s="47"/>
      <c r="U69" s="56">
        <v>22</v>
      </c>
      <c r="V69" s="56">
        <f t="shared" si="12"/>
        <v>0</v>
      </c>
      <c r="W69" s="56">
        <f t="shared" si="13"/>
        <v>0.55000000000000004</v>
      </c>
      <c r="X69" s="43"/>
      <c r="Y69" s="43"/>
    </row>
    <row r="70" spans="1:25" x14ac:dyDescent="0.25">
      <c r="A70" s="24" t="s">
        <v>199</v>
      </c>
      <c r="B70" s="16" t="s">
        <v>154</v>
      </c>
      <c r="C70" s="28"/>
      <c r="D70" s="26"/>
      <c r="E70" s="26"/>
      <c r="F70" s="27"/>
      <c r="G70" s="25"/>
      <c r="H70" s="26">
        <v>2.6800000000000001E-2</v>
      </c>
      <c r="I70" s="26">
        <v>0.23400000000000001</v>
      </c>
      <c r="J70" s="26"/>
      <c r="K70" s="26"/>
      <c r="L70" s="27"/>
      <c r="M70" s="20">
        <f t="shared" si="7"/>
        <v>0</v>
      </c>
      <c r="N70" s="21">
        <v>240</v>
      </c>
      <c r="O70" s="22">
        <f t="shared" si="8"/>
        <v>0</v>
      </c>
      <c r="P70" s="20">
        <f t="shared" si="9"/>
        <v>0.26080000000000003</v>
      </c>
      <c r="Q70" s="21">
        <v>190</v>
      </c>
      <c r="R70" s="22">
        <f t="shared" si="10"/>
        <v>49.552000000000007</v>
      </c>
      <c r="S70" s="23">
        <f t="shared" si="11"/>
        <v>49.552000000000007</v>
      </c>
      <c r="T70" s="47"/>
      <c r="U70" s="56">
        <v>21</v>
      </c>
      <c r="V70" s="56">
        <f t="shared" si="12"/>
        <v>0</v>
      </c>
      <c r="W70" s="56">
        <f t="shared" si="13"/>
        <v>5.4768000000000008</v>
      </c>
      <c r="X70" s="43"/>
      <c r="Y70" s="43"/>
    </row>
    <row r="71" spans="1:25" x14ac:dyDescent="0.25">
      <c r="A71" s="24" t="s">
        <v>194</v>
      </c>
      <c r="B71" s="16" t="s">
        <v>154</v>
      </c>
      <c r="C71" s="28"/>
      <c r="D71" s="26"/>
      <c r="E71" s="26"/>
      <c r="F71" s="27"/>
      <c r="G71" s="25"/>
      <c r="H71" s="26">
        <v>1.2500000000000001E-2</v>
      </c>
      <c r="I71" s="26"/>
      <c r="J71" s="26"/>
      <c r="K71" s="26"/>
      <c r="L71" s="27"/>
      <c r="M71" s="20">
        <f t="shared" si="7"/>
        <v>0</v>
      </c>
      <c r="N71" s="21">
        <v>240</v>
      </c>
      <c r="O71" s="22">
        <f t="shared" si="8"/>
        <v>0</v>
      </c>
      <c r="P71" s="20">
        <f t="shared" si="9"/>
        <v>1.2500000000000001E-2</v>
      </c>
      <c r="Q71" s="21">
        <v>190</v>
      </c>
      <c r="R71" s="22">
        <f t="shared" si="10"/>
        <v>2.375</v>
      </c>
      <c r="S71" s="23">
        <f t="shared" si="11"/>
        <v>2.375</v>
      </c>
      <c r="T71" s="47"/>
      <c r="U71" s="56">
        <v>27</v>
      </c>
      <c r="V71" s="56">
        <f t="shared" si="12"/>
        <v>0</v>
      </c>
      <c r="W71" s="56">
        <f t="shared" si="13"/>
        <v>0.33750000000000002</v>
      </c>
      <c r="X71" s="43"/>
      <c r="Y71" s="43"/>
    </row>
    <row r="72" spans="1:25" x14ac:dyDescent="0.25">
      <c r="A72" s="24" t="s">
        <v>220</v>
      </c>
      <c r="B72" s="16" t="s">
        <v>154</v>
      </c>
      <c r="C72" s="28"/>
      <c r="D72" s="26"/>
      <c r="E72" s="26"/>
      <c r="F72" s="27"/>
      <c r="G72" s="25"/>
      <c r="H72" s="26">
        <v>2.3E-3</v>
      </c>
      <c r="I72" s="26"/>
      <c r="J72" s="26"/>
      <c r="K72" s="26"/>
      <c r="L72" s="27"/>
      <c r="M72" s="20">
        <f t="shared" si="7"/>
        <v>0</v>
      </c>
      <c r="N72" s="21">
        <v>240</v>
      </c>
      <c r="O72" s="22">
        <f t="shared" si="8"/>
        <v>0</v>
      </c>
      <c r="P72" s="20">
        <f t="shared" si="9"/>
        <v>2.3E-3</v>
      </c>
      <c r="Q72" s="21">
        <v>190</v>
      </c>
      <c r="R72" s="22">
        <f t="shared" si="10"/>
        <v>0.437</v>
      </c>
      <c r="S72" s="23">
        <f t="shared" si="11"/>
        <v>0.437</v>
      </c>
      <c r="T72" s="47"/>
      <c r="U72" s="56">
        <v>350</v>
      </c>
      <c r="V72" s="56">
        <f t="shared" si="12"/>
        <v>0</v>
      </c>
      <c r="W72" s="56">
        <f t="shared" si="13"/>
        <v>0.80499999999999994</v>
      </c>
      <c r="X72" s="43"/>
      <c r="Y72" s="43"/>
    </row>
    <row r="73" spans="1:25" x14ac:dyDescent="0.25">
      <c r="A73" s="24" t="s">
        <v>327</v>
      </c>
      <c r="B73" s="16" t="s">
        <v>154</v>
      </c>
      <c r="C73" s="28"/>
      <c r="D73" s="26"/>
      <c r="E73" s="26"/>
      <c r="F73" s="27"/>
      <c r="G73" s="25"/>
      <c r="H73" s="26">
        <v>0.01</v>
      </c>
      <c r="I73" s="26"/>
      <c r="J73" s="26"/>
      <c r="K73" s="26"/>
      <c r="L73" s="27"/>
      <c r="M73" s="20">
        <f t="shared" si="7"/>
        <v>0</v>
      </c>
      <c r="N73" s="21">
        <v>240</v>
      </c>
      <c r="O73" s="22">
        <f t="shared" si="8"/>
        <v>0</v>
      </c>
      <c r="P73" s="20">
        <f t="shared" si="9"/>
        <v>0.01</v>
      </c>
      <c r="Q73" s="21">
        <v>190</v>
      </c>
      <c r="R73" s="22">
        <f t="shared" si="10"/>
        <v>1.9000000000000001</v>
      </c>
      <c r="S73" s="23">
        <f t="shared" si="11"/>
        <v>1.9000000000000001</v>
      </c>
      <c r="T73" s="47"/>
      <c r="U73" s="56">
        <v>150</v>
      </c>
      <c r="V73" s="56">
        <f t="shared" si="12"/>
        <v>0</v>
      </c>
      <c r="W73" s="56">
        <f t="shared" si="13"/>
        <v>1.5</v>
      </c>
      <c r="X73" s="43"/>
      <c r="Y73" s="43"/>
    </row>
    <row r="74" spans="1:25" x14ac:dyDescent="0.25">
      <c r="A74" s="24" t="s">
        <v>232</v>
      </c>
      <c r="B74" s="16" t="s">
        <v>154</v>
      </c>
      <c r="C74" s="28"/>
      <c r="D74" s="26"/>
      <c r="E74" s="26"/>
      <c r="F74" s="27"/>
      <c r="G74" s="25"/>
      <c r="H74" s="26"/>
      <c r="I74" s="26"/>
      <c r="J74" s="26">
        <v>0.112</v>
      </c>
      <c r="K74" s="26"/>
      <c r="L74" s="27"/>
      <c r="M74" s="20">
        <f t="shared" si="7"/>
        <v>0</v>
      </c>
      <c r="N74" s="21">
        <v>240</v>
      </c>
      <c r="O74" s="22">
        <f t="shared" si="8"/>
        <v>0</v>
      </c>
      <c r="P74" s="20">
        <f t="shared" si="9"/>
        <v>0.112</v>
      </c>
      <c r="Q74" s="21">
        <v>190</v>
      </c>
      <c r="R74" s="22">
        <f t="shared" si="10"/>
        <v>21.28</v>
      </c>
      <c r="S74" s="23">
        <f t="shared" si="11"/>
        <v>21.28</v>
      </c>
      <c r="T74" s="47"/>
      <c r="U74" s="56">
        <v>372.1</v>
      </c>
      <c r="V74" s="56">
        <f t="shared" si="12"/>
        <v>0</v>
      </c>
      <c r="W74" s="56">
        <f t="shared" si="13"/>
        <v>41.675200000000004</v>
      </c>
      <c r="X74" s="43"/>
      <c r="Y74" s="43"/>
    </row>
    <row r="75" spans="1:25" x14ac:dyDescent="0.25">
      <c r="A75" s="24" t="s">
        <v>203</v>
      </c>
      <c r="B75" s="16" t="s">
        <v>154</v>
      </c>
      <c r="C75" s="28"/>
      <c r="D75" s="26"/>
      <c r="E75" s="26"/>
      <c r="F75" s="27">
        <v>0.06</v>
      </c>
      <c r="G75" s="25"/>
      <c r="H75" s="26"/>
      <c r="I75" s="26"/>
      <c r="J75" s="26"/>
      <c r="K75" s="26"/>
      <c r="L75" s="27">
        <v>0.02</v>
      </c>
      <c r="M75" s="20">
        <f t="shared" si="7"/>
        <v>0.06</v>
      </c>
      <c r="N75" s="21">
        <v>240</v>
      </c>
      <c r="O75" s="22">
        <f t="shared" si="8"/>
        <v>14.399999999999999</v>
      </c>
      <c r="P75" s="20">
        <f t="shared" si="9"/>
        <v>0.02</v>
      </c>
      <c r="Q75" s="21">
        <v>190</v>
      </c>
      <c r="R75" s="22">
        <f t="shared" si="10"/>
        <v>3.8000000000000003</v>
      </c>
      <c r="S75" s="23">
        <f t="shared" si="11"/>
        <v>18.2</v>
      </c>
      <c r="T75" s="47"/>
      <c r="U75" s="56">
        <v>57.75</v>
      </c>
      <c r="V75" s="56">
        <f t="shared" si="12"/>
        <v>3.4649999999999999</v>
      </c>
      <c r="W75" s="56">
        <f t="shared" si="13"/>
        <v>1.155</v>
      </c>
      <c r="X75" s="43"/>
      <c r="Y75" s="43"/>
    </row>
    <row r="76" spans="1:25" x14ac:dyDescent="0.25">
      <c r="A76" s="24" t="s">
        <v>207</v>
      </c>
      <c r="B76" s="16" t="s">
        <v>154</v>
      </c>
      <c r="C76" s="28"/>
      <c r="D76" s="26"/>
      <c r="E76" s="26"/>
      <c r="F76" s="27"/>
      <c r="G76" s="25"/>
      <c r="H76" s="26"/>
      <c r="I76" s="26"/>
      <c r="J76" s="26"/>
      <c r="K76" s="26">
        <v>2.5000000000000001E-2</v>
      </c>
      <c r="L76" s="27"/>
      <c r="M76" s="20">
        <f t="shared" si="7"/>
        <v>0</v>
      </c>
      <c r="N76" s="21">
        <v>240</v>
      </c>
      <c r="O76" s="22">
        <f t="shared" si="8"/>
        <v>0</v>
      </c>
      <c r="P76" s="20">
        <f t="shared" si="9"/>
        <v>2.5000000000000001E-2</v>
      </c>
      <c r="Q76" s="21">
        <v>190</v>
      </c>
      <c r="R76" s="22">
        <f t="shared" si="10"/>
        <v>4.75</v>
      </c>
      <c r="S76" s="23">
        <f t="shared" si="11"/>
        <v>4.75</v>
      </c>
      <c r="T76" s="47"/>
      <c r="U76" s="56">
        <v>85</v>
      </c>
      <c r="V76" s="56">
        <f t="shared" si="12"/>
        <v>0</v>
      </c>
      <c r="W76" s="56">
        <f t="shared" si="13"/>
        <v>2.125</v>
      </c>
      <c r="X76" s="43"/>
      <c r="Y76" s="43"/>
    </row>
    <row r="77" spans="1:25" x14ac:dyDescent="0.25">
      <c r="A77" s="24" t="s">
        <v>251</v>
      </c>
      <c r="B77" s="16" t="s">
        <v>154</v>
      </c>
      <c r="C77" s="28"/>
      <c r="D77" s="26"/>
      <c r="E77" s="26"/>
      <c r="F77" s="27"/>
      <c r="G77" s="25"/>
      <c r="H77" s="26">
        <v>1E-3</v>
      </c>
      <c r="I77" s="26"/>
      <c r="J77" s="26"/>
      <c r="K77" s="26"/>
      <c r="L77" s="27"/>
      <c r="M77" s="20">
        <f t="shared" si="7"/>
        <v>0</v>
      </c>
      <c r="N77" s="21">
        <v>240</v>
      </c>
      <c r="O77" s="22">
        <f t="shared" si="8"/>
        <v>0</v>
      </c>
      <c r="P77" s="20">
        <f t="shared" si="9"/>
        <v>1E-3</v>
      </c>
      <c r="Q77" s="21">
        <v>190</v>
      </c>
      <c r="R77" s="22">
        <f t="shared" si="10"/>
        <v>0.19</v>
      </c>
      <c r="S77" s="23">
        <f t="shared" si="11"/>
        <v>0.19</v>
      </c>
      <c r="T77" s="47"/>
      <c r="U77" s="56">
        <v>195</v>
      </c>
      <c r="V77" s="56">
        <f t="shared" si="12"/>
        <v>0</v>
      </c>
      <c r="W77" s="56">
        <f t="shared" si="13"/>
        <v>0.19500000000000001</v>
      </c>
      <c r="X77" s="43"/>
      <c r="Y77" s="43"/>
    </row>
    <row r="78" spans="1:25" ht="16.5" x14ac:dyDescent="0.3">
      <c r="A78" s="24" t="s">
        <v>600</v>
      </c>
      <c r="B78" s="16" t="s">
        <v>154</v>
      </c>
      <c r="C78" s="28"/>
      <c r="D78" s="26"/>
      <c r="E78" s="26"/>
      <c r="F78" s="27"/>
      <c r="G78" s="25"/>
      <c r="H78" s="26"/>
      <c r="I78" s="26"/>
      <c r="J78" s="26"/>
      <c r="K78" s="230">
        <v>3.0000000000000001E-5</v>
      </c>
      <c r="L78" s="27"/>
      <c r="M78" s="20">
        <f t="shared" si="7"/>
        <v>0</v>
      </c>
      <c r="N78" s="21">
        <v>240</v>
      </c>
      <c r="O78" s="22">
        <f t="shared" si="8"/>
        <v>0</v>
      </c>
      <c r="P78" s="20">
        <f t="shared" si="9"/>
        <v>3.0000000000000001E-5</v>
      </c>
      <c r="Q78" s="21">
        <v>190</v>
      </c>
      <c r="R78" s="22">
        <f t="shared" si="10"/>
        <v>5.7000000000000002E-3</v>
      </c>
      <c r="S78" s="23">
        <f t="shared" si="11"/>
        <v>5.7000000000000002E-3</v>
      </c>
      <c r="T78" s="47"/>
      <c r="U78" s="56">
        <v>4380</v>
      </c>
      <c r="V78" s="57">
        <f t="shared" si="12"/>
        <v>0</v>
      </c>
      <c r="W78" s="57">
        <f t="shared" si="13"/>
        <v>0.13140000000000002</v>
      </c>
      <c r="X78" s="43"/>
      <c r="Y78" s="43"/>
    </row>
    <row r="79" spans="1:25" x14ac:dyDescent="0.25">
      <c r="A79" s="24"/>
      <c r="B79" s="16"/>
      <c r="C79" s="25"/>
      <c r="D79" s="26"/>
      <c r="E79" s="26"/>
      <c r="F79" s="27"/>
      <c r="G79" s="25"/>
      <c r="H79" s="26"/>
      <c r="I79" s="26"/>
      <c r="J79" s="26"/>
      <c r="K79" s="26"/>
      <c r="L79" s="27"/>
      <c r="M79" s="20">
        <f t="shared" si="7"/>
        <v>0</v>
      </c>
      <c r="N79" s="21">
        <v>240</v>
      </c>
      <c r="O79" s="22">
        <f t="shared" si="8"/>
        <v>0</v>
      </c>
      <c r="P79" s="20">
        <f t="shared" si="9"/>
        <v>0</v>
      </c>
      <c r="Q79" s="21">
        <v>190</v>
      </c>
      <c r="R79" s="22">
        <f t="shared" si="10"/>
        <v>0</v>
      </c>
      <c r="S79" s="23">
        <f t="shared" si="11"/>
        <v>0</v>
      </c>
      <c r="T79" s="47"/>
      <c r="U79" s="56"/>
      <c r="V79" s="56"/>
      <c r="W79" s="56"/>
      <c r="X79" s="43"/>
      <c r="Y79" s="43"/>
    </row>
    <row r="80" spans="1:25" x14ac:dyDescent="0.25">
      <c r="A80" s="24"/>
      <c r="B80" s="16"/>
      <c r="C80" s="25"/>
      <c r="D80" s="26"/>
      <c r="E80" s="26"/>
      <c r="F80" s="27"/>
      <c r="G80" s="25"/>
      <c r="H80" s="26"/>
      <c r="I80" s="26"/>
      <c r="J80" s="26"/>
      <c r="K80" s="26"/>
      <c r="L80" s="27"/>
      <c r="M80" s="28">
        <f t="shared" si="7"/>
        <v>0</v>
      </c>
      <c r="N80" s="76">
        <v>240</v>
      </c>
      <c r="O80" s="77">
        <f t="shared" si="8"/>
        <v>0</v>
      </c>
      <c r="P80" s="28">
        <f t="shared" si="9"/>
        <v>0</v>
      </c>
      <c r="Q80" s="76">
        <v>190</v>
      </c>
      <c r="R80" s="77">
        <f t="shared" si="10"/>
        <v>0</v>
      </c>
      <c r="S80" s="23">
        <f t="shared" si="11"/>
        <v>0</v>
      </c>
      <c r="T80" s="47"/>
      <c r="U80" s="56"/>
      <c r="V80" s="57">
        <f>SUM(V53:V79)</f>
        <v>45.694199999999995</v>
      </c>
      <c r="W80" s="57">
        <f>SUM(W53:W79)</f>
        <v>79.02458</v>
      </c>
      <c r="X80" s="43"/>
      <c r="Y80" s="43"/>
    </row>
    <row r="81" spans="1:25" ht="15.75" thickBot="1" x14ac:dyDescent="0.3">
      <c r="A81" s="32"/>
      <c r="B81" s="48"/>
      <c r="C81" s="33"/>
      <c r="D81" s="34"/>
      <c r="E81" s="34"/>
      <c r="F81" s="35"/>
      <c r="G81" s="33"/>
      <c r="H81" s="34"/>
      <c r="I81" s="34"/>
      <c r="J81" s="34"/>
      <c r="K81" s="34"/>
      <c r="L81" s="35"/>
      <c r="M81" s="39">
        <f t="shared" si="7"/>
        <v>0</v>
      </c>
      <c r="N81" s="78">
        <v>240</v>
      </c>
      <c r="O81" s="41">
        <f t="shared" si="8"/>
        <v>0</v>
      </c>
      <c r="P81" s="39">
        <f t="shared" si="9"/>
        <v>0</v>
      </c>
      <c r="Q81" s="78">
        <v>190</v>
      </c>
      <c r="R81" s="41">
        <f t="shared" si="10"/>
        <v>0</v>
      </c>
      <c r="S81" s="42">
        <f t="shared" si="11"/>
        <v>0</v>
      </c>
      <c r="T81" s="49"/>
      <c r="U81" s="55"/>
      <c r="V81" s="55"/>
      <c r="W81" s="57">
        <f>V80+W80</f>
        <v>124.71878</v>
      </c>
      <c r="X81" s="43"/>
      <c r="Y81" s="43"/>
    </row>
    <row r="82" spans="1:25" x14ac:dyDescent="0.25">
      <c r="A82" s="4"/>
      <c r="B82" s="4"/>
      <c r="C82" s="4"/>
      <c r="D82" s="4"/>
      <c r="E82" s="348"/>
      <c r="F82" s="348"/>
      <c r="G82" s="348"/>
      <c r="H82" s="348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4"/>
    </row>
    <row r="83" spans="1:25" x14ac:dyDescent="0.25">
      <c r="A83" s="4" t="s">
        <v>155</v>
      </c>
      <c r="B83" s="4"/>
      <c r="C83" s="4"/>
      <c r="D83" s="4"/>
      <c r="E83" s="349" t="s">
        <v>156</v>
      </c>
      <c r="F83" s="349"/>
      <c r="G83" s="349"/>
      <c r="H83" s="34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</sheetData>
  <mergeCells count="52">
    <mergeCell ref="E82:H82"/>
    <mergeCell ref="E83:H83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K5:K6"/>
    <mergeCell ref="L5:L6"/>
    <mergeCell ref="E36:H36"/>
    <mergeCell ref="E37:H37"/>
    <mergeCell ref="C46:L46"/>
    <mergeCell ref="M46:P46"/>
    <mergeCell ref="C47:K47"/>
    <mergeCell ref="M47:P47"/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2"/>
  <sheetViews>
    <sheetView topLeftCell="A46" zoomScale="120" zoomScaleNormal="120" workbookViewId="0">
      <selection activeCell="C5" sqref="C5:L6"/>
    </sheetView>
  </sheetViews>
  <sheetFormatPr defaultRowHeight="15" x14ac:dyDescent="0.25"/>
  <cols>
    <col min="1" max="1" width="20" customWidth="1"/>
    <col min="2" max="2" width="3.42578125" customWidth="1"/>
    <col min="11" max="11" width="9.140625" customWidth="1"/>
  </cols>
  <sheetData>
    <row r="1" spans="1:25" x14ac:dyDescent="0.25">
      <c r="A1" s="4" t="s">
        <v>134</v>
      </c>
      <c r="B1" s="4"/>
      <c r="C1" s="350" t="s">
        <v>135</v>
      </c>
      <c r="D1" s="350"/>
      <c r="E1" s="350"/>
      <c r="F1" s="350"/>
      <c r="G1" s="350"/>
      <c r="H1" s="350"/>
      <c r="I1" s="350"/>
      <c r="J1" s="350"/>
      <c r="K1" s="350"/>
      <c r="L1" s="350"/>
      <c r="M1" s="347"/>
      <c r="N1" s="347"/>
      <c r="O1" s="347"/>
      <c r="P1" s="347"/>
      <c r="Q1" s="4"/>
      <c r="R1" s="4"/>
      <c r="S1" s="4"/>
      <c r="T1" s="4"/>
    </row>
    <row r="2" spans="1:25" x14ac:dyDescent="0.25">
      <c r="A2" s="4"/>
      <c r="B2" s="5"/>
      <c r="C2" s="347" t="s">
        <v>575</v>
      </c>
      <c r="D2" s="347"/>
      <c r="E2" s="347"/>
      <c r="F2" s="347"/>
      <c r="G2" s="347"/>
      <c r="H2" s="347"/>
      <c r="I2" s="347"/>
      <c r="J2" s="347"/>
      <c r="K2" s="347"/>
      <c r="L2" s="4"/>
      <c r="M2" s="347"/>
      <c r="N2" s="347"/>
      <c r="O2" s="347"/>
      <c r="P2" s="347"/>
      <c r="Q2" s="4"/>
      <c r="R2" s="4"/>
      <c r="S2" s="4"/>
      <c r="T2" s="4"/>
    </row>
    <row r="3" spans="1:25" ht="15.75" thickBot="1" x14ac:dyDescent="0.3">
      <c r="A3" s="4"/>
      <c r="B3" s="4"/>
      <c r="C3" s="351" t="s">
        <v>136</v>
      </c>
      <c r="D3" s="351"/>
      <c r="E3" s="351"/>
      <c r="F3" s="351"/>
      <c r="G3" s="351"/>
      <c r="H3" s="351"/>
      <c r="I3" s="351"/>
      <c r="J3" s="351"/>
      <c r="K3" s="4"/>
      <c r="L3" s="4"/>
      <c r="M3" s="347"/>
      <c r="N3" s="347"/>
      <c r="O3" s="347"/>
      <c r="P3" s="347"/>
      <c r="Q3" s="4"/>
      <c r="R3" s="4"/>
      <c r="S3" s="4"/>
      <c r="T3" s="4"/>
    </row>
    <row r="4" spans="1:25" ht="15" customHeight="1" x14ac:dyDescent="0.25">
      <c r="A4" s="332" t="s">
        <v>137</v>
      </c>
      <c r="B4" s="335" t="s">
        <v>138</v>
      </c>
      <c r="C4" s="338" t="s">
        <v>139</v>
      </c>
      <c r="D4" s="339"/>
      <c r="E4" s="339"/>
      <c r="F4" s="340"/>
      <c r="G4" s="338" t="s">
        <v>140</v>
      </c>
      <c r="H4" s="339"/>
      <c r="I4" s="339"/>
      <c r="J4" s="339"/>
      <c r="K4" s="339"/>
      <c r="L4" s="340"/>
      <c r="M4" s="341" t="s">
        <v>141</v>
      </c>
      <c r="N4" s="342"/>
      <c r="O4" s="343"/>
      <c r="P4" s="352" t="s">
        <v>142</v>
      </c>
      <c r="Q4" s="342"/>
      <c r="R4" s="353"/>
      <c r="S4" s="361" t="s">
        <v>143</v>
      </c>
      <c r="T4" s="364" t="s">
        <v>144</v>
      </c>
      <c r="U4" s="43"/>
      <c r="V4" s="43"/>
      <c r="W4" s="43"/>
      <c r="X4" s="43"/>
      <c r="Y4" s="43"/>
    </row>
    <row r="5" spans="1:25" ht="30" customHeight="1" x14ac:dyDescent="0.25">
      <c r="A5" s="333"/>
      <c r="B5" s="336"/>
      <c r="C5" s="367" t="s">
        <v>69</v>
      </c>
      <c r="D5" s="356" t="s">
        <v>66</v>
      </c>
      <c r="E5" s="371" t="s">
        <v>106</v>
      </c>
      <c r="F5" s="358" t="s">
        <v>170</v>
      </c>
      <c r="G5" s="369" t="s">
        <v>73</v>
      </c>
      <c r="H5" s="356" t="s">
        <v>70</v>
      </c>
      <c r="I5" s="356" t="s">
        <v>71</v>
      </c>
      <c r="J5" s="356" t="s">
        <v>65</v>
      </c>
      <c r="K5" s="356" t="s">
        <v>72</v>
      </c>
      <c r="L5" s="358" t="s">
        <v>145</v>
      </c>
      <c r="M5" s="344"/>
      <c r="N5" s="345"/>
      <c r="O5" s="346"/>
      <c r="P5" s="354"/>
      <c r="Q5" s="345"/>
      <c r="R5" s="355"/>
      <c r="S5" s="362"/>
      <c r="T5" s="365"/>
      <c r="U5" s="43"/>
      <c r="V5" s="43"/>
      <c r="W5" s="43"/>
      <c r="X5" s="43"/>
      <c r="Y5" s="43"/>
    </row>
    <row r="6" spans="1:25" ht="41.25" customHeight="1" thickBot="1" x14ac:dyDescent="0.3">
      <c r="A6" s="334"/>
      <c r="B6" s="337"/>
      <c r="C6" s="368"/>
      <c r="D6" s="357"/>
      <c r="E6" s="372"/>
      <c r="F6" s="359"/>
      <c r="G6" s="370"/>
      <c r="H6" s="357"/>
      <c r="I6" s="357"/>
      <c r="J6" s="357"/>
      <c r="K6" s="357"/>
      <c r="L6" s="359"/>
      <c r="M6" s="6" t="s">
        <v>146</v>
      </c>
      <c r="N6" s="2" t="s">
        <v>147</v>
      </c>
      <c r="O6" s="1" t="s">
        <v>148</v>
      </c>
      <c r="P6" s="7" t="s">
        <v>146</v>
      </c>
      <c r="Q6" s="2" t="s">
        <v>147</v>
      </c>
      <c r="R6" s="3" t="s">
        <v>148</v>
      </c>
      <c r="S6" s="363"/>
      <c r="T6" s="366"/>
      <c r="U6" s="44"/>
      <c r="V6" s="44"/>
      <c r="W6" s="43"/>
      <c r="X6" s="43"/>
      <c r="Y6" s="43"/>
    </row>
    <row r="7" spans="1:25" ht="15.75" thickBot="1" x14ac:dyDescent="0.3">
      <c r="A7" s="8" t="s">
        <v>149</v>
      </c>
      <c r="B7" s="9"/>
      <c r="C7" s="38" t="s">
        <v>152</v>
      </c>
      <c r="D7" s="10" t="s">
        <v>524</v>
      </c>
      <c r="E7" s="10" t="s">
        <v>150</v>
      </c>
      <c r="F7" s="37" t="s">
        <v>525</v>
      </c>
      <c r="G7" s="38" t="s">
        <v>153</v>
      </c>
      <c r="H7" s="10" t="s">
        <v>151</v>
      </c>
      <c r="I7" s="10" t="s">
        <v>153</v>
      </c>
      <c r="J7" s="227" t="s">
        <v>152</v>
      </c>
      <c r="K7" s="10" t="s">
        <v>150</v>
      </c>
      <c r="L7" s="37" t="s">
        <v>120</v>
      </c>
      <c r="M7" s="11"/>
      <c r="N7" s="12"/>
      <c r="O7" s="13"/>
      <c r="P7" s="11"/>
      <c r="Q7" s="12"/>
      <c r="R7" s="13"/>
      <c r="S7" s="14"/>
      <c r="T7" s="51"/>
      <c r="U7" s="55" t="s">
        <v>250</v>
      </c>
      <c r="V7" s="55" t="s">
        <v>32</v>
      </c>
      <c r="W7" s="55" t="s">
        <v>33</v>
      </c>
      <c r="X7" s="43"/>
      <c r="Y7" s="43"/>
    </row>
    <row r="8" spans="1:25" x14ac:dyDescent="0.25">
      <c r="A8" s="15" t="s">
        <v>193</v>
      </c>
      <c r="B8" s="16" t="s">
        <v>154</v>
      </c>
      <c r="C8" s="17">
        <v>0.23630000000000001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0.23630000000000001</v>
      </c>
      <c r="N8" s="21">
        <v>140</v>
      </c>
      <c r="O8" s="22">
        <f>M8*N8</f>
        <v>33.082000000000001</v>
      </c>
      <c r="P8" s="20">
        <f>G8+H8+I8+J8+K8+L8</f>
        <v>0</v>
      </c>
      <c r="Q8" s="21">
        <v>210</v>
      </c>
      <c r="R8" s="22">
        <f>P8*Q8</f>
        <v>0</v>
      </c>
      <c r="S8" s="23">
        <f>O8+R8</f>
        <v>33.082000000000001</v>
      </c>
      <c r="T8" s="52"/>
      <c r="U8" s="56">
        <v>22</v>
      </c>
      <c r="V8" s="56">
        <f>M8*U8</f>
        <v>5.1985999999999999</v>
      </c>
      <c r="W8" s="56">
        <f>P8*U8</f>
        <v>0</v>
      </c>
      <c r="X8" s="43"/>
      <c r="Y8" s="43"/>
    </row>
    <row r="9" spans="1:25" x14ac:dyDescent="0.25">
      <c r="A9" s="24" t="s">
        <v>195</v>
      </c>
      <c r="B9" s="16" t="s">
        <v>154</v>
      </c>
      <c r="C9" s="25">
        <v>8.0999999999999996E-3</v>
      </c>
      <c r="D9" s="26"/>
      <c r="E9" s="26"/>
      <c r="F9" s="27"/>
      <c r="G9" s="25">
        <v>0.01</v>
      </c>
      <c r="H9" s="26"/>
      <c r="I9" s="26"/>
      <c r="J9" s="26"/>
      <c r="K9" s="26"/>
      <c r="L9" s="27"/>
      <c r="M9" s="20">
        <f t="shared" ref="M9:M36" si="0">C9+D9+E9+F9</f>
        <v>8.0999999999999996E-3</v>
      </c>
      <c r="N9" s="21">
        <v>140</v>
      </c>
      <c r="O9" s="22">
        <f t="shared" ref="O9:O36" si="1">M9*N9</f>
        <v>1.1339999999999999</v>
      </c>
      <c r="P9" s="20">
        <f t="shared" ref="P9:P36" si="2">G9+H9+I9+J9+K9+L9</f>
        <v>0.01</v>
      </c>
      <c r="Q9" s="21">
        <v>210</v>
      </c>
      <c r="R9" s="22">
        <f t="shared" ref="R9:R36" si="3">P9*Q9</f>
        <v>2.1</v>
      </c>
      <c r="S9" s="23">
        <f t="shared" ref="S9:S36" si="4">O9+R9</f>
        <v>3.234</v>
      </c>
      <c r="T9" s="53"/>
      <c r="U9" s="56">
        <v>84.78</v>
      </c>
      <c r="V9" s="56">
        <f t="shared" ref="V9:V33" si="5">M9*U9</f>
        <v>0.68671799999999994</v>
      </c>
      <c r="W9" s="56">
        <f t="shared" ref="W9:W33" si="6">P9*U9</f>
        <v>0.8478</v>
      </c>
      <c r="X9" s="43"/>
      <c r="Y9" s="43"/>
    </row>
    <row r="10" spans="1:25" x14ac:dyDescent="0.25">
      <c r="A10" s="24" t="s">
        <v>194</v>
      </c>
      <c r="B10" s="16" t="s">
        <v>154</v>
      </c>
      <c r="C10" s="25">
        <v>1.0500000000000001E-2</v>
      </c>
      <c r="D10" s="26"/>
      <c r="E10" s="26"/>
      <c r="F10" s="27"/>
      <c r="G10" s="25">
        <v>1.2999999999999999E-2</v>
      </c>
      <c r="H10" s="26">
        <v>1.4500000000000001E-2</v>
      </c>
      <c r="I10" s="26"/>
      <c r="J10" s="26"/>
      <c r="K10" s="26"/>
      <c r="L10" s="27"/>
      <c r="M10" s="20">
        <f t="shared" si="0"/>
        <v>1.0500000000000001E-2</v>
      </c>
      <c r="N10" s="21">
        <v>140</v>
      </c>
      <c r="O10" s="22">
        <f t="shared" si="1"/>
        <v>1.4700000000000002</v>
      </c>
      <c r="P10" s="20">
        <f t="shared" si="2"/>
        <v>2.75E-2</v>
      </c>
      <c r="Q10" s="21">
        <v>210</v>
      </c>
      <c r="R10" s="22">
        <f t="shared" si="3"/>
        <v>5.7750000000000004</v>
      </c>
      <c r="S10" s="23">
        <f t="shared" si="4"/>
        <v>7.245000000000001</v>
      </c>
      <c r="T10" s="53"/>
      <c r="U10" s="56">
        <v>27</v>
      </c>
      <c r="V10" s="56">
        <f t="shared" si="5"/>
        <v>0.28350000000000003</v>
      </c>
      <c r="W10" s="56">
        <f t="shared" si="6"/>
        <v>0.74250000000000005</v>
      </c>
      <c r="X10" s="43"/>
      <c r="Y10" s="43"/>
    </row>
    <row r="11" spans="1:25" x14ac:dyDescent="0.25">
      <c r="A11" s="24" t="s">
        <v>220</v>
      </c>
      <c r="B11" s="16" t="s">
        <v>154</v>
      </c>
      <c r="C11" s="25">
        <v>1E-3</v>
      </c>
      <c r="D11" s="26"/>
      <c r="E11" s="26"/>
      <c r="F11" s="27"/>
      <c r="G11" s="25"/>
      <c r="H11" s="26">
        <v>1E-3</v>
      </c>
      <c r="I11" s="26"/>
      <c r="J11" s="26"/>
      <c r="K11" s="26"/>
      <c r="L11" s="27"/>
      <c r="M11" s="20">
        <f t="shared" si="0"/>
        <v>1E-3</v>
      </c>
      <c r="N11" s="21">
        <v>140</v>
      </c>
      <c r="O11" s="22">
        <f t="shared" si="1"/>
        <v>0.14000000000000001</v>
      </c>
      <c r="P11" s="20">
        <f t="shared" si="2"/>
        <v>1E-3</v>
      </c>
      <c r="Q11" s="21">
        <v>210</v>
      </c>
      <c r="R11" s="22">
        <f t="shared" si="3"/>
        <v>0.21</v>
      </c>
      <c r="S11" s="23">
        <f t="shared" si="4"/>
        <v>0.35</v>
      </c>
      <c r="T11" s="53"/>
      <c r="U11" s="56">
        <v>350</v>
      </c>
      <c r="V11" s="56">
        <f t="shared" si="5"/>
        <v>0.35000000000000003</v>
      </c>
      <c r="W11" s="56">
        <f t="shared" si="6"/>
        <v>0.35000000000000003</v>
      </c>
      <c r="X11" s="43"/>
      <c r="Y11" s="43"/>
    </row>
    <row r="12" spans="1:25" x14ac:dyDescent="0.25">
      <c r="A12" s="24" t="s">
        <v>218</v>
      </c>
      <c r="B12" s="16" t="s">
        <v>154</v>
      </c>
      <c r="C12" s="25">
        <v>1.2699999999999999E-2</v>
      </c>
      <c r="D12" s="26"/>
      <c r="E12" s="26"/>
      <c r="F12" s="27"/>
      <c r="G12" s="25">
        <v>1.7999999999999999E-2</v>
      </c>
      <c r="H12" s="26">
        <v>1.2500000000000001E-2</v>
      </c>
      <c r="I12" s="26"/>
      <c r="J12" s="26"/>
      <c r="K12" s="26"/>
      <c r="L12" s="27"/>
      <c r="M12" s="20">
        <f t="shared" si="0"/>
        <v>1.2699999999999999E-2</v>
      </c>
      <c r="N12" s="21">
        <v>140</v>
      </c>
      <c r="O12" s="22">
        <f t="shared" si="1"/>
        <v>1.778</v>
      </c>
      <c r="P12" s="20">
        <f t="shared" si="2"/>
        <v>3.0499999999999999E-2</v>
      </c>
      <c r="Q12" s="21">
        <v>210</v>
      </c>
      <c r="R12" s="22">
        <f t="shared" si="3"/>
        <v>6.4050000000000002</v>
      </c>
      <c r="S12" s="23">
        <f t="shared" si="4"/>
        <v>8.1829999999999998</v>
      </c>
      <c r="T12" s="53"/>
      <c r="U12" s="56">
        <v>22</v>
      </c>
      <c r="V12" s="56">
        <f t="shared" si="5"/>
        <v>0.27939999999999998</v>
      </c>
      <c r="W12" s="56">
        <f t="shared" si="6"/>
        <v>0.67100000000000004</v>
      </c>
      <c r="X12" s="43"/>
      <c r="Y12" s="43"/>
    </row>
    <row r="13" spans="1:25" x14ac:dyDescent="0.25">
      <c r="A13" s="24" t="s">
        <v>206</v>
      </c>
      <c r="B13" s="16" t="s">
        <v>154</v>
      </c>
      <c r="C13" s="25">
        <v>1.44E-2</v>
      </c>
      <c r="D13" s="26"/>
      <c r="E13" s="26"/>
      <c r="F13" s="27"/>
      <c r="G13" s="25"/>
      <c r="H13" s="26"/>
      <c r="I13" s="26"/>
      <c r="J13" s="26"/>
      <c r="K13" s="26"/>
      <c r="L13" s="27"/>
      <c r="M13" s="20">
        <f t="shared" si="0"/>
        <v>1.44E-2</v>
      </c>
      <c r="N13" s="21">
        <v>140</v>
      </c>
      <c r="O13" s="22">
        <f t="shared" si="1"/>
        <v>2.016</v>
      </c>
      <c r="P13" s="20">
        <f t="shared" si="2"/>
        <v>0</v>
      </c>
      <c r="Q13" s="21">
        <v>210</v>
      </c>
      <c r="R13" s="22">
        <f t="shared" si="3"/>
        <v>0</v>
      </c>
      <c r="S13" s="23">
        <f t="shared" si="4"/>
        <v>2.016</v>
      </c>
      <c r="T13" s="53"/>
      <c r="U13" s="56">
        <v>150</v>
      </c>
      <c r="V13" s="56">
        <f t="shared" si="5"/>
        <v>2.16</v>
      </c>
      <c r="W13" s="56">
        <f t="shared" si="6"/>
        <v>0</v>
      </c>
      <c r="X13" s="43"/>
      <c r="Y13" s="43"/>
    </row>
    <row r="14" spans="1:25" x14ac:dyDescent="0.25">
      <c r="A14" s="24" t="s">
        <v>204</v>
      </c>
      <c r="B14" s="16" t="s">
        <v>154</v>
      </c>
      <c r="C14" s="25">
        <v>2.0999999999999999E-3</v>
      </c>
      <c r="D14" s="26"/>
      <c r="E14" s="26"/>
      <c r="F14" s="27"/>
      <c r="G14" s="25"/>
      <c r="H14" s="26"/>
      <c r="I14" s="26"/>
      <c r="J14" s="26"/>
      <c r="K14" s="26"/>
      <c r="L14" s="27"/>
      <c r="M14" s="20">
        <f t="shared" si="0"/>
        <v>2.0999999999999999E-3</v>
      </c>
      <c r="N14" s="21">
        <v>140</v>
      </c>
      <c r="O14" s="22">
        <f t="shared" si="1"/>
        <v>0.29399999999999998</v>
      </c>
      <c r="P14" s="20">
        <f t="shared" si="2"/>
        <v>0</v>
      </c>
      <c r="Q14" s="21">
        <v>210</v>
      </c>
      <c r="R14" s="22">
        <f t="shared" si="3"/>
        <v>0</v>
      </c>
      <c r="S14" s="23">
        <f t="shared" si="4"/>
        <v>0.29399999999999998</v>
      </c>
      <c r="T14" s="53"/>
      <c r="U14" s="56">
        <v>34</v>
      </c>
      <c r="V14" s="56">
        <f t="shared" si="5"/>
        <v>7.1399999999999991E-2</v>
      </c>
      <c r="W14" s="56">
        <f t="shared" si="6"/>
        <v>0</v>
      </c>
      <c r="X14" s="43"/>
      <c r="Y14" s="43"/>
    </row>
    <row r="15" spans="1:25" x14ac:dyDescent="0.25">
      <c r="A15" s="24" t="s">
        <v>187</v>
      </c>
      <c r="B15" s="16" t="s">
        <v>154</v>
      </c>
      <c r="C15" s="25">
        <v>5.4000000000000003E-3</v>
      </c>
      <c r="D15" s="29"/>
      <c r="E15" s="26">
        <v>1.4999999999999999E-2</v>
      </c>
      <c r="F15" s="27"/>
      <c r="G15" s="25"/>
      <c r="H15" s="26"/>
      <c r="I15" s="26"/>
      <c r="J15" s="26"/>
      <c r="K15" s="26">
        <v>1.4999999999999999E-2</v>
      </c>
      <c r="L15" s="27"/>
      <c r="M15" s="20">
        <f t="shared" si="0"/>
        <v>2.0400000000000001E-2</v>
      </c>
      <c r="N15" s="21">
        <v>140</v>
      </c>
      <c r="O15" s="22">
        <f t="shared" si="1"/>
        <v>2.8560000000000003</v>
      </c>
      <c r="P15" s="20">
        <f t="shared" si="2"/>
        <v>1.4999999999999999E-2</v>
      </c>
      <c r="Q15" s="21">
        <v>210</v>
      </c>
      <c r="R15" s="22">
        <f t="shared" si="3"/>
        <v>3.15</v>
      </c>
      <c r="S15" s="23">
        <f t="shared" si="4"/>
        <v>6.0060000000000002</v>
      </c>
      <c r="T15" s="53"/>
      <c r="U15" s="56">
        <v>45</v>
      </c>
      <c r="V15" s="56">
        <f t="shared" si="5"/>
        <v>0.91800000000000004</v>
      </c>
      <c r="W15" s="56">
        <f t="shared" si="6"/>
        <v>0.67499999999999993</v>
      </c>
      <c r="X15" s="43"/>
      <c r="Y15" s="43"/>
    </row>
    <row r="16" spans="1:25" x14ac:dyDescent="0.25">
      <c r="A16" s="24" t="s">
        <v>197</v>
      </c>
      <c r="B16" s="16" t="s">
        <v>154</v>
      </c>
      <c r="C16" s="25">
        <v>1E-3</v>
      </c>
      <c r="D16" s="26"/>
      <c r="E16" s="26"/>
      <c r="F16" s="27"/>
      <c r="G16" s="25">
        <v>5.0000000000000001E-4</v>
      </c>
      <c r="H16" s="26">
        <v>1E-3</v>
      </c>
      <c r="I16" s="26">
        <v>1E-3</v>
      </c>
      <c r="J16" s="26">
        <v>1E-3</v>
      </c>
      <c r="K16" s="26"/>
      <c r="L16" s="27"/>
      <c r="M16" s="20">
        <f t="shared" si="0"/>
        <v>1E-3</v>
      </c>
      <c r="N16" s="21">
        <v>140</v>
      </c>
      <c r="O16" s="22">
        <f t="shared" si="1"/>
        <v>0.14000000000000001</v>
      </c>
      <c r="P16" s="20">
        <f t="shared" si="2"/>
        <v>3.5000000000000001E-3</v>
      </c>
      <c r="Q16" s="21">
        <v>210</v>
      </c>
      <c r="R16" s="22">
        <f t="shared" si="3"/>
        <v>0.73499999999999999</v>
      </c>
      <c r="S16" s="23">
        <f t="shared" si="4"/>
        <v>0.875</v>
      </c>
      <c r="T16" s="53"/>
      <c r="U16" s="56">
        <v>15</v>
      </c>
      <c r="V16" s="56">
        <f t="shared" si="5"/>
        <v>1.4999999999999999E-2</v>
      </c>
      <c r="W16" s="56">
        <f t="shared" si="6"/>
        <v>5.2499999999999998E-2</v>
      </c>
      <c r="X16" s="43"/>
      <c r="Y16" s="43"/>
    </row>
    <row r="17" spans="1:25" x14ac:dyDescent="0.25">
      <c r="A17" s="24" t="s">
        <v>222</v>
      </c>
      <c r="B17" s="16" t="s">
        <v>154</v>
      </c>
      <c r="C17" s="28"/>
      <c r="D17" s="26">
        <v>9.5600000000000004E-2</v>
      </c>
      <c r="E17" s="26"/>
      <c r="F17" s="27"/>
      <c r="G17" s="25"/>
      <c r="H17" s="26"/>
      <c r="I17" s="26"/>
      <c r="J17" s="26"/>
      <c r="K17" s="26"/>
      <c r="L17" s="27"/>
      <c r="M17" s="20">
        <f t="shared" si="0"/>
        <v>9.5600000000000004E-2</v>
      </c>
      <c r="N17" s="21">
        <v>140</v>
      </c>
      <c r="O17" s="22">
        <f t="shared" si="1"/>
        <v>13.384</v>
      </c>
      <c r="P17" s="20">
        <f t="shared" si="2"/>
        <v>0</v>
      </c>
      <c r="Q17" s="21">
        <v>210</v>
      </c>
      <c r="R17" s="22">
        <f t="shared" si="3"/>
        <v>0</v>
      </c>
      <c r="S17" s="23">
        <f t="shared" si="4"/>
        <v>13.384</v>
      </c>
      <c r="T17" s="53"/>
      <c r="U17" s="56">
        <v>250</v>
      </c>
      <c r="V17" s="56">
        <f t="shared" si="5"/>
        <v>23.900000000000002</v>
      </c>
      <c r="W17" s="56">
        <f t="shared" si="6"/>
        <v>0</v>
      </c>
      <c r="X17" s="43"/>
      <c r="Y17" s="43"/>
    </row>
    <row r="18" spans="1:25" x14ac:dyDescent="0.25">
      <c r="A18" s="24" t="s">
        <v>188</v>
      </c>
      <c r="B18" s="16" t="s">
        <v>154</v>
      </c>
      <c r="C18" s="28"/>
      <c r="D18" s="26">
        <v>7.0000000000000001E-3</v>
      </c>
      <c r="E18" s="26"/>
      <c r="F18" s="27"/>
      <c r="G18" s="25"/>
      <c r="H18" s="26">
        <v>2.5000000000000001E-3</v>
      </c>
      <c r="I18" s="26">
        <v>1.03E-2</v>
      </c>
      <c r="J18" s="26">
        <v>8.0999999999999996E-3</v>
      </c>
      <c r="K18" s="26"/>
      <c r="L18" s="27"/>
      <c r="M18" s="20">
        <f t="shared" si="0"/>
        <v>7.0000000000000001E-3</v>
      </c>
      <c r="N18" s="21">
        <v>140</v>
      </c>
      <c r="O18" s="22">
        <f t="shared" si="1"/>
        <v>0.98</v>
      </c>
      <c r="P18" s="20">
        <f t="shared" si="2"/>
        <v>2.0900000000000002E-2</v>
      </c>
      <c r="Q18" s="21">
        <v>210</v>
      </c>
      <c r="R18" s="22">
        <f t="shared" si="3"/>
        <v>4.3890000000000002</v>
      </c>
      <c r="S18" s="23">
        <f t="shared" si="4"/>
        <v>5.3689999999999998</v>
      </c>
      <c r="T18" s="53"/>
      <c r="U18" s="56">
        <v>294.94</v>
      </c>
      <c r="V18" s="56">
        <f t="shared" si="5"/>
        <v>2.0645799999999999</v>
      </c>
      <c r="W18" s="56">
        <f t="shared" si="6"/>
        <v>6.1642460000000003</v>
      </c>
      <c r="X18" s="43"/>
      <c r="Y18" s="43"/>
    </row>
    <row r="19" spans="1:25" x14ac:dyDescent="0.25">
      <c r="A19" s="24" t="s">
        <v>223</v>
      </c>
      <c r="B19" s="16" t="s">
        <v>154</v>
      </c>
      <c r="C19" s="28"/>
      <c r="D19" s="26"/>
      <c r="E19" s="26">
        <v>1E-3</v>
      </c>
      <c r="F19" s="27"/>
      <c r="G19" s="25"/>
      <c r="H19" s="26"/>
      <c r="I19" s="26"/>
      <c r="J19" s="26"/>
      <c r="K19" s="26"/>
      <c r="L19" s="27"/>
      <c r="M19" s="20">
        <f t="shared" si="0"/>
        <v>1E-3</v>
      </c>
      <c r="N19" s="21">
        <v>140</v>
      </c>
      <c r="O19" s="22">
        <f t="shared" si="1"/>
        <v>0.14000000000000001</v>
      </c>
      <c r="P19" s="20">
        <f t="shared" si="2"/>
        <v>0</v>
      </c>
      <c r="Q19" s="21">
        <v>210</v>
      </c>
      <c r="R19" s="22">
        <f t="shared" si="3"/>
        <v>0</v>
      </c>
      <c r="S19" s="23">
        <f t="shared" si="4"/>
        <v>0.14000000000000001</v>
      </c>
      <c r="T19" s="53"/>
      <c r="U19" s="56">
        <v>230</v>
      </c>
      <c r="V19" s="56">
        <f t="shared" si="5"/>
        <v>0.23</v>
      </c>
      <c r="W19" s="56">
        <f t="shared" si="6"/>
        <v>0</v>
      </c>
      <c r="X19" s="43"/>
      <c r="Y19" s="43"/>
    </row>
    <row r="20" spans="1:25" x14ac:dyDescent="0.25">
      <c r="A20" s="24" t="s">
        <v>208</v>
      </c>
      <c r="B20" s="16" t="s">
        <v>154</v>
      </c>
      <c r="C20" s="28"/>
      <c r="D20" s="26"/>
      <c r="E20" s="26"/>
      <c r="F20" s="27"/>
      <c r="G20" s="25"/>
      <c r="H20" s="26"/>
      <c r="I20" s="26"/>
      <c r="J20" s="26"/>
      <c r="K20" s="26"/>
      <c r="L20" s="27">
        <v>0.05</v>
      </c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0.05</v>
      </c>
      <c r="Q20" s="21">
        <v>210</v>
      </c>
      <c r="R20" s="22">
        <f t="shared" si="3"/>
        <v>10.5</v>
      </c>
      <c r="S20" s="23">
        <f t="shared" si="4"/>
        <v>10.5</v>
      </c>
      <c r="T20" s="53"/>
      <c r="U20" s="56">
        <v>34.29</v>
      </c>
      <c r="V20" s="56">
        <f t="shared" si="5"/>
        <v>0</v>
      </c>
      <c r="W20" s="56">
        <f t="shared" si="6"/>
        <v>1.7145000000000001</v>
      </c>
      <c r="X20" s="43"/>
      <c r="Y20" s="43"/>
    </row>
    <row r="21" spans="1:25" x14ac:dyDescent="0.25">
      <c r="A21" s="24" t="s">
        <v>214</v>
      </c>
      <c r="B21" s="16" t="s">
        <v>154</v>
      </c>
      <c r="C21" s="28"/>
      <c r="D21" s="26"/>
      <c r="E21" s="26"/>
      <c r="F21" s="27">
        <v>0.2</v>
      </c>
      <c r="G21" s="25"/>
      <c r="H21" s="26"/>
      <c r="I21" s="26"/>
      <c r="J21" s="26"/>
      <c r="K21" s="26"/>
      <c r="L21" s="27"/>
      <c r="M21" s="20">
        <f t="shared" si="0"/>
        <v>0.2</v>
      </c>
      <c r="N21" s="21">
        <v>140</v>
      </c>
      <c r="O21" s="22">
        <f t="shared" si="1"/>
        <v>28</v>
      </c>
      <c r="P21" s="20">
        <f t="shared" si="2"/>
        <v>0</v>
      </c>
      <c r="Q21" s="21">
        <v>210</v>
      </c>
      <c r="R21" s="22">
        <f t="shared" si="3"/>
        <v>0</v>
      </c>
      <c r="S21" s="23">
        <f t="shared" si="4"/>
        <v>28</v>
      </c>
      <c r="T21" s="53"/>
      <c r="U21" s="56">
        <v>90</v>
      </c>
      <c r="V21" s="56">
        <f t="shared" si="5"/>
        <v>18</v>
      </c>
      <c r="W21" s="56">
        <f t="shared" si="6"/>
        <v>0</v>
      </c>
      <c r="X21" s="43"/>
      <c r="Y21" s="43"/>
    </row>
    <row r="22" spans="1:25" x14ac:dyDescent="0.25">
      <c r="A22" s="24" t="s">
        <v>199</v>
      </c>
      <c r="B22" s="16" t="s">
        <v>154</v>
      </c>
      <c r="C22" s="28"/>
      <c r="D22" s="26"/>
      <c r="E22" s="26"/>
      <c r="F22" s="27"/>
      <c r="G22" s="25">
        <v>2.9399999999999999E-2</v>
      </c>
      <c r="H22" s="26">
        <v>6.7500000000000004E-2</v>
      </c>
      <c r="I22" s="26"/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9.69E-2</v>
      </c>
      <c r="Q22" s="21">
        <v>210</v>
      </c>
      <c r="R22" s="22">
        <f t="shared" si="3"/>
        <v>20.349</v>
      </c>
      <c r="S22" s="23">
        <f t="shared" si="4"/>
        <v>20.349</v>
      </c>
      <c r="T22" s="53"/>
      <c r="U22" s="56">
        <v>21</v>
      </c>
      <c r="V22" s="56">
        <f t="shared" si="5"/>
        <v>0</v>
      </c>
      <c r="W22" s="56">
        <f t="shared" si="6"/>
        <v>2.0348999999999999</v>
      </c>
      <c r="X22" s="43"/>
      <c r="Y22" s="43"/>
    </row>
    <row r="23" spans="1:25" x14ac:dyDescent="0.25">
      <c r="A23" s="24" t="s">
        <v>219</v>
      </c>
      <c r="B23" s="16" t="s">
        <v>154</v>
      </c>
      <c r="C23" s="28"/>
      <c r="D23" s="26"/>
      <c r="E23" s="26"/>
      <c r="F23" s="27"/>
      <c r="G23" s="25">
        <v>1.9E-2</v>
      </c>
      <c r="H23" s="26"/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1.9E-2</v>
      </c>
      <c r="Q23" s="21">
        <v>210</v>
      </c>
      <c r="R23" s="22">
        <f t="shared" si="3"/>
        <v>3.9899999999999998</v>
      </c>
      <c r="S23" s="23">
        <f t="shared" si="4"/>
        <v>3.9899999999999998</v>
      </c>
      <c r="T23" s="53"/>
      <c r="U23" s="56">
        <v>20</v>
      </c>
      <c r="V23" s="56">
        <f t="shared" si="5"/>
        <v>0</v>
      </c>
      <c r="W23" s="56">
        <f t="shared" si="6"/>
        <v>0.38</v>
      </c>
      <c r="X23" s="43"/>
      <c r="Y23" s="43"/>
    </row>
    <row r="24" spans="1:25" x14ac:dyDescent="0.25">
      <c r="A24" s="24" t="s">
        <v>217</v>
      </c>
      <c r="B24" s="16" t="s">
        <v>154</v>
      </c>
      <c r="C24" s="28"/>
      <c r="D24" s="26"/>
      <c r="E24" s="26"/>
      <c r="F24" s="27"/>
      <c r="G24" s="25">
        <v>5.3600000000000002E-2</v>
      </c>
      <c r="H24" s="26"/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5.3600000000000002E-2</v>
      </c>
      <c r="Q24" s="21">
        <v>210</v>
      </c>
      <c r="R24" s="22">
        <f t="shared" si="3"/>
        <v>11.256</v>
      </c>
      <c r="S24" s="23">
        <f t="shared" si="4"/>
        <v>11.256</v>
      </c>
      <c r="T24" s="53"/>
      <c r="U24" s="56">
        <v>78</v>
      </c>
      <c r="V24" s="56">
        <f t="shared" si="5"/>
        <v>0</v>
      </c>
      <c r="W24" s="56">
        <f t="shared" si="6"/>
        <v>4.1808000000000005</v>
      </c>
      <c r="X24" s="43"/>
      <c r="Y24" s="43"/>
    </row>
    <row r="25" spans="1:25" x14ac:dyDescent="0.25">
      <c r="A25" s="24" t="s">
        <v>224</v>
      </c>
      <c r="B25" s="16" t="s">
        <v>154</v>
      </c>
      <c r="C25" s="28"/>
      <c r="D25" s="26"/>
      <c r="E25" s="26"/>
      <c r="F25" s="27"/>
      <c r="G25" s="25"/>
      <c r="H25" s="26">
        <v>2.12E-2</v>
      </c>
      <c r="I25" s="26"/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2.12E-2</v>
      </c>
      <c r="Q25" s="21">
        <v>210</v>
      </c>
      <c r="R25" s="22">
        <f t="shared" si="3"/>
        <v>4.452</v>
      </c>
      <c r="S25" s="23">
        <f t="shared" si="4"/>
        <v>4.452</v>
      </c>
      <c r="T25" s="53"/>
      <c r="U25" s="56">
        <v>43</v>
      </c>
      <c r="V25" s="56">
        <f t="shared" si="5"/>
        <v>0</v>
      </c>
      <c r="W25" s="56">
        <f t="shared" si="6"/>
        <v>0.91159999999999997</v>
      </c>
      <c r="X25" s="43"/>
      <c r="Y25" s="43"/>
    </row>
    <row r="26" spans="1:25" x14ac:dyDescent="0.25">
      <c r="A26" s="24" t="s">
        <v>225</v>
      </c>
      <c r="B26" s="16" t="s">
        <v>154</v>
      </c>
      <c r="C26" s="28"/>
      <c r="D26" s="26"/>
      <c r="E26" s="26"/>
      <c r="F26" s="27"/>
      <c r="G26" s="25"/>
      <c r="H26" s="26">
        <v>3.7400000000000003E-2</v>
      </c>
      <c r="I26" s="26"/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3.7400000000000003E-2</v>
      </c>
      <c r="Q26" s="21">
        <v>210</v>
      </c>
      <c r="R26" s="22">
        <f t="shared" si="3"/>
        <v>7.854000000000001</v>
      </c>
      <c r="S26" s="23">
        <f t="shared" si="4"/>
        <v>7.854000000000001</v>
      </c>
      <c r="T26" s="53"/>
      <c r="U26" s="56">
        <v>125</v>
      </c>
      <c r="V26" s="56">
        <f t="shared" si="5"/>
        <v>0</v>
      </c>
      <c r="W26" s="56">
        <f t="shared" si="6"/>
        <v>4.6750000000000007</v>
      </c>
      <c r="X26" s="43"/>
      <c r="Y26" s="43"/>
    </row>
    <row r="27" spans="1:25" x14ac:dyDescent="0.25">
      <c r="A27" s="24" t="s">
        <v>226</v>
      </c>
      <c r="B27" s="16" t="s">
        <v>154</v>
      </c>
      <c r="C27" s="28"/>
      <c r="D27" s="26"/>
      <c r="E27" s="26"/>
      <c r="F27" s="27"/>
      <c r="G27" s="25"/>
      <c r="H27" s="26"/>
      <c r="I27" s="26">
        <v>8.8800000000000004E-2</v>
      </c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8.8800000000000004E-2</v>
      </c>
      <c r="Q27" s="21">
        <v>210</v>
      </c>
      <c r="R27" s="22">
        <f t="shared" si="3"/>
        <v>18.648</v>
      </c>
      <c r="S27" s="23">
        <f t="shared" si="4"/>
        <v>18.648</v>
      </c>
      <c r="T27" s="53"/>
      <c r="U27" s="56">
        <v>236</v>
      </c>
      <c r="V27" s="56">
        <f t="shared" si="5"/>
        <v>0</v>
      </c>
      <c r="W27" s="56">
        <f t="shared" si="6"/>
        <v>20.956800000000001</v>
      </c>
      <c r="X27" s="43"/>
      <c r="Y27" s="43"/>
    </row>
    <row r="28" spans="1:25" x14ac:dyDescent="0.25">
      <c r="A28" s="24" t="s">
        <v>184</v>
      </c>
      <c r="B28" s="16" t="s">
        <v>154</v>
      </c>
      <c r="C28" s="28"/>
      <c r="D28" s="26"/>
      <c r="E28" s="26"/>
      <c r="F28" s="27"/>
      <c r="G28" s="25"/>
      <c r="H28" s="26"/>
      <c r="I28" s="26">
        <v>8.6E-3</v>
      </c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8.6E-3</v>
      </c>
      <c r="Q28" s="21">
        <v>210</v>
      </c>
      <c r="R28" s="22">
        <f t="shared" si="3"/>
        <v>1.806</v>
      </c>
      <c r="S28" s="23">
        <f t="shared" si="4"/>
        <v>1.806</v>
      </c>
      <c r="T28" s="53"/>
      <c r="U28" s="56">
        <v>69</v>
      </c>
      <c r="V28" s="56">
        <f t="shared" si="5"/>
        <v>0</v>
      </c>
      <c r="W28" s="56">
        <f t="shared" si="6"/>
        <v>0.59340000000000004</v>
      </c>
      <c r="X28" s="43"/>
      <c r="Y28" s="43"/>
    </row>
    <row r="29" spans="1:25" x14ac:dyDescent="0.25">
      <c r="A29" s="24" t="s">
        <v>227</v>
      </c>
      <c r="B29" s="16" t="s">
        <v>154</v>
      </c>
      <c r="C29" s="28"/>
      <c r="D29" s="26"/>
      <c r="E29" s="26"/>
      <c r="F29" s="27"/>
      <c r="G29" s="25"/>
      <c r="H29" s="26"/>
      <c r="I29" s="26"/>
      <c r="J29" s="26">
        <v>8.2799999999999999E-2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8.2799999999999999E-2</v>
      </c>
      <c r="Q29" s="21">
        <v>210</v>
      </c>
      <c r="R29" s="22">
        <f t="shared" si="3"/>
        <v>17.387999999999998</v>
      </c>
      <c r="S29" s="23">
        <f t="shared" si="4"/>
        <v>17.387999999999998</v>
      </c>
      <c r="T29" s="53"/>
      <c r="U29" s="56">
        <v>80</v>
      </c>
      <c r="V29" s="56">
        <f t="shared" si="5"/>
        <v>0</v>
      </c>
      <c r="W29" s="56">
        <f t="shared" si="6"/>
        <v>6.6239999999999997</v>
      </c>
      <c r="X29" s="43"/>
      <c r="Y29" s="43"/>
    </row>
    <row r="30" spans="1:25" x14ac:dyDescent="0.25">
      <c r="A30" s="24" t="s">
        <v>228</v>
      </c>
      <c r="B30" s="16" t="s">
        <v>154</v>
      </c>
      <c r="C30" s="28"/>
      <c r="D30" s="26"/>
      <c r="E30" s="26"/>
      <c r="F30" s="27"/>
      <c r="G30" s="25"/>
      <c r="H30" s="26"/>
      <c r="I30" s="26"/>
      <c r="J30" s="31"/>
      <c r="K30" s="26">
        <v>0.02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0.02</v>
      </c>
      <c r="Q30" s="21">
        <v>210</v>
      </c>
      <c r="R30" s="22">
        <f t="shared" si="3"/>
        <v>4.2</v>
      </c>
      <c r="S30" s="23">
        <f t="shared" si="4"/>
        <v>4.2</v>
      </c>
      <c r="T30" s="53"/>
      <c r="U30" s="56">
        <v>170</v>
      </c>
      <c r="V30" s="56">
        <f t="shared" si="5"/>
        <v>0</v>
      </c>
      <c r="W30" s="56">
        <f t="shared" si="6"/>
        <v>3.4</v>
      </c>
      <c r="X30" s="43"/>
      <c r="Y30" s="43"/>
    </row>
    <row r="31" spans="1:25" x14ac:dyDescent="0.25">
      <c r="A31" s="24" t="s">
        <v>190</v>
      </c>
      <c r="B31" s="16" t="s">
        <v>154</v>
      </c>
      <c r="C31" s="28"/>
      <c r="D31" s="26"/>
      <c r="E31" s="26"/>
      <c r="F31" s="27">
        <v>0.05</v>
      </c>
      <c r="G31" s="25"/>
      <c r="H31" s="26"/>
      <c r="I31" s="26"/>
      <c r="J31" s="26"/>
      <c r="K31" s="26"/>
      <c r="L31" s="27"/>
      <c r="M31" s="20">
        <f t="shared" si="0"/>
        <v>0.05</v>
      </c>
      <c r="N31" s="21">
        <v>140</v>
      </c>
      <c r="O31" s="22">
        <f t="shared" si="1"/>
        <v>7</v>
      </c>
      <c r="P31" s="20">
        <f t="shared" si="2"/>
        <v>0</v>
      </c>
      <c r="Q31" s="21">
        <v>210</v>
      </c>
      <c r="R31" s="22">
        <f t="shared" si="3"/>
        <v>0</v>
      </c>
      <c r="S31" s="23">
        <f t="shared" si="4"/>
        <v>7</v>
      </c>
      <c r="T31" s="53"/>
      <c r="U31" s="56">
        <v>64.88</v>
      </c>
      <c r="V31" s="56">
        <f t="shared" si="5"/>
        <v>3.2439999999999998</v>
      </c>
      <c r="W31" s="56">
        <f t="shared" si="6"/>
        <v>0</v>
      </c>
      <c r="X31" s="43"/>
      <c r="Y31" s="43"/>
    </row>
    <row r="32" spans="1:25" x14ac:dyDescent="0.25">
      <c r="A32" s="24" t="s">
        <v>235</v>
      </c>
      <c r="B32" s="16" t="s">
        <v>154</v>
      </c>
      <c r="C32" s="28"/>
      <c r="D32" s="26"/>
      <c r="E32" s="26">
        <v>8.0000000000000002E-3</v>
      </c>
      <c r="F32" s="27"/>
      <c r="G32" s="25"/>
      <c r="H32" s="26"/>
      <c r="I32" s="26"/>
      <c r="J32" s="26"/>
      <c r="K32" s="26"/>
      <c r="L32" s="27"/>
      <c r="M32" s="20">
        <f t="shared" si="0"/>
        <v>8.0000000000000002E-3</v>
      </c>
      <c r="N32" s="21">
        <v>140</v>
      </c>
      <c r="O32" s="22">
        <f t="shared" si="1"/>
        <v>1.1200000000000001</v>
      </c>
      <c r="P32" s="20">
        <f t="shared" si="2"/>
        <v>0</v>
      </c>
      <c r="Q32" s="21">
        <v>210</v>
      </c>
      <c r="R32" s="22">
        <f t="shared" si="3"/>
        <v>0</v>
      </c>
      <c r="S32" s="23">
        <f t="shared" si="4"/>
        <v>1.1200000000000001</v>
      </c>
      <c r="T32" s="53"/>
      <c r="U32" s="56">
        <v>120</v>
      </c>
      <c r="V32" s="56">
        <f t="shared" si="5"/>
        <v>0.96</v>
      </c>
      <c r="W32" s="56">
        <f t="shared" si="6"/>
        <v>0</v>
      </c>
      <c r="X32" s="43"/>
      <c r="Y32" s="43"/>
    </row>
    <row r="33" spans="1:25" ht="16.5" x14ac:dyDescent="0.3">
      <c r="A33" s="24" t="s">
        <v>599</v>
      </c>
      <c r="B33" s="16" t="s">
        <v>154</v>
      </c>
      <c r="C33" s="28"/>
      <c r="D33" s="26"/>
      <c r="E33" s="26"/>
      <c r="F33" s="27"/>
      <c r="G33" s="25"/>
      <c r="H33" s="26"/>
      <c r="I33" s="26"/>
      <c r="J33" s="26"/>
      <c r="K33" s="231">
        <v>4.1999999999999998E-5</v>
      </c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4.1999999999999998E-5</v>
      </c>
      <c r="Q33" s="21">
        <v>210</v>
      </c>
      <c r="R33" s="22">
        <f t="shared" si="3"/>
        <v>8.8199999999999997E-3</v>
      </c>
      <c r="S33" s="23">
        <f t="shared" si="4"/>
        <v>8.8199999999999997E-3</v>
      </c>
      <c r="T33" s="53"/>
      <c r="U33" s="56">
        <v>4380</v>
      </c>
      <c r="V33" s="56">
        <f t="shared" si="5"/>
        <v>0</v>
      </c>
      <c r="W33" s="56">
        <f t="shared" si="6"/>
        <v>0.18395999999999998</v>
      </c>
      <c r="X33" s="43"/>
      <c r="Y33" s="43"/>
    </row>
    <row r="34" spans="1:25" x14ac:dyDescent="0.25">
      <c r="A34" s="24"/>
      <c r="B34" s="16" t="s">
        <v>154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210</v>
      </c>
      <c r="R34" s="22">
        <f t="shared" si="3"/>
        <v>0</v>
      </c>
      <c r="S34" s="23">
        <f t="shared" si="4"/>
        <v>0</v>
      </c>
      <c r="T34" s="53"/>
      <c r="U34" s="56"/>
      <c r="V34" s="56"/>
      <c r="W34" s="56"/>
      <c r="X34" s="43"/>
      <c r="Y34" s="43"/>
    </row>
    <row r="35" spans="1:25" x14ac:dyDescent="0.25">
      <c r="A35" s="24"/>
      <c r="B35" s="16" t="s">
        <v>154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210</v>
      </c>
      <c r="R35" s="22">
        <f t="shared" si="3"/>
        <v>0</v>
      </c>
      <c r="S35" s="23">
        <f t="shared" si="4"/>
        <v>0</v>
      </c>
      <c r="T35" s="53"/>
      <c r="U35" s="57"/>
      <c r="V35" s="57">
        <f>SUM(V8:V34)</f>
        <v>58.361197999999995</v>
      </c>
      <c r="W35" s="57">
        <f>SUM(W8:W34)</f>
        <v>55.158006000000007</v>
      </c>
      <c r="X35" s="43"/>
      <c r="Y35" s="43"/>
    </row>
    <row r="36" spans="1:25" ht="15.75" thickBot="1" x14ac:dyDescent="0.3">
      <c r="A36" s="32"/>
      <c r="B36" s="48" t="s">
        <v>154</v>
      </c>
      <c r="C36" s="33"/>
      <c r="D36" s="34"/>
      <c r="E36" s="34"/>
      <c r="F36" s="35"/>
      <c r="G36" s="33"/>
      <c r="H36" s="34"/>
      <c r="I36" s="34"/>
      <c r="J36" s="34"/>
      <c r="K36" s="34"/>
      <c r="L36" s="35"/>
      <c r="M36" s="39">
        <f t="shared" si="0"/>
        <v>0</v>
      </c>
      <c r="N36" s="21">
        <v>140</v>
      </c>
      <c r="O36" s="41">
        <f t="shared" si="1"/>
        <v>0</v>
      </c>
      <c r="P36" s="39">
        <f t="shared" si="2"/>
        <v>0</v>
      </c>
      <c r="Q36" s="40">
        <v>210</v>
      </c>
      <c r="R36" s="41">
        <f t="shared" si="3"/>
        <v>0</v>
      </c>
      <c r="S36" s="42">
        <f t="shared" si="4"/>
        <v>0</v>
      </c>
      <c r="T36" s="54"/>
      <c r="U36" s="56"/>
      <c r="V36" s="56"/>
      <c r="W36" s="57">
        <f>V35+W35</f>
        <v>113.519204</v>
      </c>
      <c r="X36" s="43"/>
      <c r="Y36" s="43"/>
    </row>
    <row r="37" spans="1:25" x14ac:dyDescent="0.25">
      <c r="A37" s="4"/>
      <c r="B37" s="4"/>
      <c r="C37" s="4"/>
      <c r="D37" s="4"/>
      <c r="E37" s="348"/>
      <c r="F37" s="348"/>
      <c r="G37" s="348"/>
      <c r="H37" s="348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</row>
    <row r="38" spans="1:25" x14ac:dyDescent="0.25">
      <c r="A38" s="4" t="s">
        <v>155</v>
      </c>
      <c r="B38" s="4"/>
      <c r="C38" s="4"/>
      <c r="D38" s="4"/>
      <c r="E38" s="349" t="s">
        <v>156</v>
      </c>
      <c r="F38" s="349"/>
      <c r="G38" s="349"/>
      <c r="H38" s="34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46" spans="1:25" x14ac:dyDescent="0.25">
      <c r="A46" s="71" t="s">
        <v>244</v>
      </c>
      <c r="B46" s="4"/>
      <c r="C46" s="350" t="s">
        <v>135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47"/>
      <c r="N46" s="347"/>
      <c r="O46" s="347"/>
      <c r="P46" s="347"/>
      <c r="Q46" s="4"/>
      <c r="R46" s="4"/>
      <c r="S46" s="4"/>
      <c r="T46" s="4"/>
    </row>
    <row r="47" spans="1:25" x14ac:dyDescent="0.25">
      <c r="A47" s="4"/>
      <c r="B47" s="5"/>
      <c r="C47" s="347" t="s">
        <v>575</v>
      </c>
      <c r="D47" s="347"/>
      <c r="E47" s="347"/>
      <c r="F47" s="347"/>
      <c r="G47" s="347"/>
      <c r="H47" s="347"/>
      <c r="I47" s="347"/>
      <c r="J47" s="347"/>
      <c r="K47" s="347"/>
      <c r="L47" s="4"/>
      <c r="M47" s="347"/>
      <c r="N47" s="347"/>
      <c r="O47" s="347"/>
      <c r="P47" s="347"/>
      <c r="Q47" s="4"/>
      <c r="R47" s="4"/>
      <c r="S47" s="4"/>
      <c r="T47" s="4"/>
    </row>
    <row r="48" spans="1:25" ht="15.75" thickBot="1" x14ac:dyDescent="0.3">
      <c r="A48" s="4"/>
      <c r="B48" s="4"/>
      <c r="C48" s="351" t="s">
        <v>136</v>
      </c>
      <c r="D48" s="351"/>
      <c r="E48" s="351"/>
      <c r="F48" s="351"/>
      <c r="G48" s="351"/>
      <c r="H48" s="351"/>
      <c r="I48" s="351"/>
      <c r="J48" s="351"/>
      <c r="K48" s="4"/>
      <c r="L48" s="4"/>
      <c r="M48" s="347"/>
      <c r="N48" s="347"/>
      <c r="O48" s="347"/>
      <c r="P48" s="347"/>
      <c r="Q48" s="4"/>
      <c r="R48" s="4"/>
      <c r="S48" s="4"/>
      <c r="T48" s="4"/>
    </row>
    <row r="49" spans="1:25" ht="15" customHeight="1" x14ac:dyDescent="0.25">
      <c r="A49" s="332" t="s">
        <v>137</v>
      </c>
      <c r="B49" s="335" t="s">
        <v>138</v>
      </c>
      <c r="C49" s="338" t="s">
        <v>139</v>
      </c>
      <c r="D49" s="339"/>
      <c r="E49" s="339"/>
      <c r="F49" s="340"/>
      <c r="G49" s="338" t="s">
        <v>140</v>
      </c>
      <c r="H49" s="339"/>
      <c r="I49" s="339"/>
      <c r="J49" s="339"/>
      <c r="K49" s="339"/>
      <c r="L49" s="340"/>
      <c r="M49" s="341" t="s">
        <v>141</v>
      </c>
      <c r="N49" s="342"/>
      <c r="O49" s="343"/>
      <c r="P49" s="352" t="s">
        <v>142</v>
      </c>
      <c r="Q49" s="342"/>
      <c r="R49" s="353"/>
      <c r="S49" s="361" t="s">
        <v>143</v>
      </c>
      <c r="T49" s="364" t="s">
        <v>144</v>
      </c>
      <c r="U49" s="43"/>
      <c r="V49" s="43"/>
      <c r="W49" s="43"/>
      <c r="X49" s="43"/>
      <c r="Y49" s="43"/>
    </row>
    <row r="50" spans="1:25" ht="30" customHeight="1" x14ac:dyDescent="0.25">
      <c r="A50" s="333"/>
      <c r="B50" s="336"/>
      <c r="C50" s="367" t="s">
        <v>69</v>
      </c>
      <c r="D50" s="356" t="s">
        <v>66</v>
      </c>
      <c r="E50" s="356" t="s">
        <v>106</v>
      </c>
      <c r="F50" s="358" t="s">
        <v>170</v>
      </c>
      <c r="G50" s="367" t="s">
        <v>73</v>
      </c>
      <c r="H50" s="356" t="s">
        <v>70</v>
      </c>
      <c r="I50" s="356" t="s">
        <v>71</v>
      </c>
      <c r="J50" s="356" t="s">
        <v>65</v>
      </c>
      <c r="K50" s="356" t="s">
        <v>92</v>
      </c>
      <c r="L50" s="358" t="s">
        <v>145</v>
      </c>
      <c r="M50" s="344"/>
      <c r="N50" s="345"/>
      <c r="O50" s="346"/>
      <c r="P50" s="354"/>
      <c r="Q50" s="345"/>
      <c r="R50" s="355"/>
      <c r="S50" s="362"/>
      <c r="T50" s="365"/>
      <c r="U50" s="43"/>
      <c r="V50" s="43"/>
      <c r="W50" s="43"/>
      <c r="X50" s="43"/>
      <c r="Y50" s="43"/>
    </row>
    <row r="51" spans="1:25" ht="41.25" customHeight="1" thickBot="1" x14ac:dyDescent="0.3">
      <c r="A51" s="334"/>
      <c r="B51" s="337"/>
      <c r="C51" s="368"/>
      <c r="D51" s="357"/>
      <c r="E51" s="357"/>
      <c r="F51" s="359"/>
      <c r="G51" s="368"/>
      <c r="H51" s="357"/>
      <c r="I51" s="357"/>
      <c r="J51" s="357"/>
      <c r="K51" s="357"/>
      <c r="L51" s="359"/>
      <c r="M51" s="6" t="s">
        <v>146</v>
      </c>
      <c r="N51" s="2" t="s">
        <v>147</v>
      </c>
      <c r="O51" s="1" t="s">
        <v>148</v>
      </c>
      <c r="P51" s="7" t="s">
        <v>146</v>
      </c>
      <c r="Q51" s="2" t="s">
        <v>147</v>
      </c>
      <c r="R51" s="3" t="s">
        <v>148</v>
      </c>
      <c r="S51" s="363"/>
      <c r="T51" s="366"/>
      <c r="U51" s="44"/>
      <c r="V51" s="44"/>
      <c r="W51" s="43"/>
      <c r="X51" s="43"/>
      <c r="Y51" s="43"/>
    </row>
    <row r="52" spans="1:25" ht="15.75" thickBot="1" x14ac:dyDescent="0.3">
      <c r="A52" s="8" t="s">
        <v>149</v>
      </c>
      <c r="B52" s="9"/>
      <c r="C52" s="38" t="s">
        <v>152</v>
      </c>
      <c r="D52" s="10" t="s">
        <v>540</v>
      </c>
      <c r="E52" s="10" t="s">
        <v>150</v>
      </c>
      <c r="F52" s="37" t="s">
        <v>438</v>
      </c>
      <c r="G52" s="38" t="s">
        <v>153</v>
      </c>
      <c r="H52" s="10" t="s">
        <v>150</v>
      </c>
      <c r="I52" s="10" t="s">
        <v>245</v>
      </c>
      <c r="J52" s="10" t="s">
        <v>158</v>
      </c>
      <c r="K52" s="10" t="s">
        <v>150</v>
      </c>
      <c r="L52" s="37" t="s">
        <v>87</v>
      </c>
      <c r="M52" s="11"/>
      <c r="N52" s="12"/>
      <c r="O52" s="13"/>
      <c r="P52" s="11"/>
      <c r="Q52" s="12"/>
      <c r="R52" s="13"/>
      <c r="S52" s="14"/>
      <c r="T52" s="51"/>
      <c r="U52" s="55"/>
      <c r="V52" s="55"/>
      <c r="W52" s="55"/>
      <c r="X52" s="43"/>
      <c r="Y52" s="43"/>
    </row>
    <row r="53" spans="1:25" x14ac:dyDescent="0.25">
      <c r="A53" s="15" t="s">
        <v>193</v>
      </c>
      <c r="B53" s="16" t="s">
        <v>154</v>
      </c>
      <c r="C53" s="17">
        <v>0.23630000000000001</v>
      </c>
      <c r="D53" s="18"/>
      <c r="E53" s="18"/>
      <c r="F53" s="19"/>
      <c r="G53" s="17"/>
      <c r="H53" s="18"/>
      <c r="I53" s="18"/>
      <c r="J53" s="18"/>
      <c r="K53" s="18"/>
      <c r="L53" s="19"/>
      <c r="M53" s="20">
        <f>C53+D53+E53+F53</f>
        <v>0.23630000000000001</v>
      </c>
      <c r="N53" s="21">
        <v>270</v>
      </c>
      <c r="O53" s="22">
        <f>M53*N53</f>
        <v>63.801000000000002</v>
      </c>
      <c r="P53" s="20">
        <f>G53+H53+I53+J53+K53+L53</f>
        <v>0</v>
      </c>
      <c r="Q53" s="21">
        <v>190</v>
      </c>
      <c r="R53" s="22">
        <f>P53*Q53</f>
        <v>0</v>
      </c>
      <c r="S53" s="23">
        <f>O53+R53</f>
        <v>63.801000000000002</v>
      </c>
      <c r="T53" s="52"/>
      <c r="U53" s="56">
        <v>22</v>
      </c>
      <c r="V53" s="56">
        <f>M53*U53</f>
        <v>5.1985999999999999</v>
      </c>
      <c r="W53" s="56">
        <f>P53*U53</f>
        <v>0</v>
      </c>
      <c r="X53" s="43"/>
      <c r="Y53" s="43"/>
    </row>
    <row r="54" spans="1:25" x14ac:dyDescent="0.25">
      <c r="A54" s="24" t="s">
        <v>195</v>
      </c>
      <c r="B54" s="16" t="s">
        <v>154</v>
      </c>
      <c r="C54" s="25">
        <v>8.0999999999999996E-3</v>
      </c>
      <c r="D54" s="26"/>
      <c r="E54" s="26"/>
      <c r="F54" s="27"/>
      <c r="G54" s="25">
        <v>0.01</v>
      </c>
      <c r="H54" s="26"/>
      <c r="I54" s="26"/>
      <c r="J54" s="26"/>
      <c r="K54" s="26"/>
      <c r="L54" s="27"/>
      <c r="M54" s="20">
        <f t="shared" ref="M54:M80" si="7">C54+D54+E54+F54</f>
        <v>8.0999999999999996E-3</v>
      </c>
      <c r="N54" s="21">
        <v>270</v>
      </c>
      <c r="O54" s="22">
        <f t="shared" ref="O54:O80" si="8">M54*N54</f>
        <v>2.1869999999999998</v>
      </c>
      <c r="P54" s="20">
        <f t="shared" ref="P54:P80" si="9">G54+H54+I54+J54+K54+L54</f>
        <v>0.01</v>
      </c>
      <c r="Q54" s="21">
        <v>190</v>
      </c>
      <c r="R54" s="22">
        <f t="shared" ref="R54:R80" si="10">P54*Q54</f>
        <v>1.9000000000000001</v>
      </c>
      <c r="S54" s="23">
        <f t="shared" ref="S54:S80" si="11">O54+R54</f>
        <v>4.0869999999999997</v>
      </c>
      <c r="T54" s="53"/>
      <c r="U54" s="56">
        <v>84.78</v>
      </c>
      <c r="V54" s="56">
        <f t="shared" ref="V54:V76" si="12">M54*U54</f>
        <v>0.68671799999999994</v>
      </c>
      <c r="W54" s="56">
        <f t="shared" ref="W54:W76" si="13">P54*U54</f>
        <v>0.8478</v>
      </c>
      <c r="X54" s="43"/>
      <c r="Y54" s="43"/>
    </row>
    <row r="55" spans="1:25" x14ac:dyDescent="0.25">
      <c r="A55" s="24" t="s">
        <v>194</v>
      </c>
      <c r="B55" s="16" t="s">
        <v>154</v>
      </c>
      <c r="C55" s="25">
        <v>1.0500000000000001E-2</v>
      </c>
      <c r="D55" s="26"/>
      <c r="E55" s="26"/>
      <c r="F55" s="27"/>
      <c r="G55" s="25">
        <v>1.2999999999999999E-2</v>
      </c>
      <c r="H55" s="26">
        <v>1.1599999999999999E-2</v>
      </c>
      <c r="I55" s="26"/>
      <c r="J55" s="26"/>
      <c r="K55" s="26"/>
      <c r="L55" s="27"/>
      <c r="M55" s="20">
        <f t="shared" si="7"/>
        <v>1.0500000000000001E-2</v>
      </c>
      <c r="N55" s="21">
        <v>270</v>
      </c>
      <c r="O55" s="22">
        <f t="shared" si="8"/>
        <v>2.835</v>
      </c>
      <c r="P55" s="20">
        <f t="shared" si="9"/>
        <v>2.4599999999999997E-2</v>
      </c>
      <c r="Q55" s="21">
        <v>190</v>
      </c>
      <c r="R55" s="22">
        <f t="shared" si="10"/>
        <v>4.6739999999999995</v>
      </c>
      <c r="S55" s="23">
        <f t="shared" si="11"/>
        <v>7.5089999999999995</v>
      </c>
      <c r="T55" s="53"/>
      <c r="U55" s="56">
        <v>27</v>
      </c>
      <c r="V55" s="56">
        <f t="shared" si="12"/>
        <v>0.28350000000000003</v>
      </c>
      <c r="W55" s="56">
        <f t="shared" si="13"/>
        <v>0.6641999999999999</v>
      </c>
      <c r="X55" s="43"/>
      <c r="Y55" s="43"/>
    </row>
    <row r="56" spans="1:25" x14ac:dyDescent="0.25">
      <c r="A56" s="24" t="s">
        <v>220</v>
      </c>
      <c r="B56" s="16" t="s">
        <v>154</v>
      </c>
      <c r="C56" s="25">
        <v>1E-3</v>
      </c>
      <c r="D56" s="26"/>
      <c r="E56" s="26"/>
      <c r="F56" s="27"/>
      <c r="G56" s="25"/>
      <c r="H56" s="26">
        <v>8.0000000000000004E-4</v>
      </c>
      <c r="I56" s="26"/>
      <c r="J56" s="26"/>
      <c r="K56" s="26"/>
      <c r="L56" s="27"/>
      <c r="M56" s="20">
        <f t="shared" si="7"/>
        <v>1E-3</v>
      </c>
      <c r="N56" s="21">
        <v>270</v>
      </c>
      <c r="O56" s="22">
        <f t="shared" si="8"/>
        <v>0.27</v>
      </c>
      <c r="P56" s="20">
        <f t="shared" si="9"/>
        <v>8.0000000000000004E-4</v>
      </c>
      <c r="Q56" s="21">
        <v>190</v>
      </c>
      <c r="R56" s="22">
        <f t="shared" si="10"/>
        <v>0.152</v>
      </c>
      <c r="S56" s="23">
        <f t="shared" si="11"/>
        <v>0.42200000000000004</v>
      </c>
      <c r="T56" s="53"/>
      <c r="U56" s="56">
        <v>350</v>
      </c>
      <c r="V56" s="56">
        <f t="shared" si="12"/>
        <v>0.35000000000000003</v>
      </c>
      <c r="W56" s="56">
        <f t="shared" si="13"/>
        <v>0.28000000000000003</v>
      </c>
      <c r="X56" s="43"/>
      <c r="Y56" s="43"/>
    </row>
    <row r="57" spans="1:25" x14ac:dyDescent="0.25">
      <c r="A57" s="24" t="s">
        <v>218</v>
      </c>
      <c r="B57" s="16" t="s">
        <v>154</v>
      </c>
      <c r="C57" s="25">
        <v>1.2699999999999999E-2</v>
      </c>
      <c r="D57" s="26"/>
      <c r="E57" s="26"/>
      <c r="F57" s="27"/>
      <c r="G57" s="25">
        <v>1.7999999999999999E-2</v>
      </c>
      <c r="H57" s="26">
        <v>0.01</v>
      </c>
      <c r="I57" s="26"/>
      <c r="J57" s="26"/>
      <c r="K57" s="26"/>
      <c r="L57" s="27"/>
      <c r="M57" s="20">
        <f t="shared" si="7"/>
        <v>1.2699999999999999E-2</v>
      </c>
      <c r="N57" s="21">
        <v>270</v>
      </c>
      <c r="O57" s="22">
        <f t="shared" si="8"/>
        <v>3.4289999999999998</v>
      </c>
      <c r="P57" s="20">
        <f t="shared" si="9"/>
        <v>2.7999999999999997E-2</v>
      </c>
      <c r="Q57" s="21">
        <v>190</v>
      </c>
      <c r="R57" s="22">
        <f t="shared" si="10"/>
        <v>5.3199999999999994</v>
      </c>
      <c r="S57" s="23">
        <f t="shared" si="11"/>
        <v>8.7489999999999988</v>
      </c>
      <c r="T57" s="53"/>
      <c r="U57" s="56">
        <v>22</v>
      </c>
      <c r="V57" s="56">
        <f t="shared" si="12"/>
        <v>0.27939999999999998</v>
      </c>
      <c r="W57" s="56">
        <f t="shared" si="13"/>
        <v>0.61599999999999988</v>
      </c>
      <c r="X57" s="43"/>
      <c r="Y57" s="43"/>
    </row>
    <row r="58" spans="1:25" x14ac:dyDescent="0.25">
      <c r="A58" s="24" t="s">
        <v>206</v>
      </c>
      <c r="B58" s="16" t="s">
        <v>154</v>
      </c>
      <c r="C58" s="25">
        <v>1.44E-2</v>
      </c>
      <c r="D58" s="26"/>
      <c r="E58" s="26"/>
      <c r="F58" s="27"/>
      <c r="G58" s="25"/>
      <c r="H58" s="26"/>
      <c r="I58" s="26"/>
      <c r="J58" s="26"/>
      <c r="K58" s="26"/>
      <c r="L58" s="27"/>
      <c r="M58" s="20">
        <f t="shared" si="7"/>
        <v>1.44E-2</v>
      </c>
      <c r="N58" s="21">
        <v>270</v>
      </c>
      <c r="O58" s="22">
        <f t="shared" si="8"/>
        <v>3.8879999999999999</v>
      </c>
      <c r="P58" s="20">
        <f t="shared" si="9"/>
        <v>0</v>
      </c>
      <c r="Q58" s="21">
        <v>190</v>
      </c>
      <c r="R58" s="22">
        <f t="shared" si="10"/>
        <v>0</v>
      </c>
      <c r="S58" s="23">
        <f t="shared" si="11"/>
        <v>3.8879999999999999</v>
      </c>
      <c r="T58" s="53"/>
      <c r="U58" s="56">
        <v>150</v>
      </c>
      <c r="V58" s="56">
        <f t="shared" si="12"/>
        <v>2.16</v>
      </c>
      <c r="W58" s="56">
        <f t="shared" si="13"/>
        <v>0</v>
      </c>
      <c r="X58" s="43"/>
      <c r="Y58" s="43"/>
    </row>
    <row r="59" spans="1:25" x14ac:dyDescent="0.25">
      <c r="A59" s="24" t="s">
        <v>204</v>
      </c>
      <c r="B59" s="16" t="s">
        <v>154</v>
      </c>
      <c r="C59" s="25">
        <v>2.0999999999999999E-3</v>
      </c>
      <c r="D59" s="26"/>
      <c r="E59" s="26"/>
      <c r="F59" s="27"/>
      <c r="G59" s="25"/>
      <c r="H59" s="26"/>
      <c r="I59" s="26"/>
      <c r="J59" s="26"/>
      <c r="K59" s="26"/>
      <c r="L59" s="27"/>
      <c r="M59" s="20">
        <f t="shared" si="7"/>
        <v>2.0999999999999999E-3</v>
      </c>
      <c r="N59" s="21">
        <v>270</v>
      </c>
      <c r="O59" s="22">
        <f t="shared" si="8"/>
        <v>0.56699999999999995</v>
      </c>
      <c r="P59" s="20">
        <f t="shared" si="9"/>
        <v>0</v>
      </c>
      <c r="Q59" s="21">
        <v>190</v>
      </c>
      <c r="R59" s="22">
        <f t="shared" si="10"/>
        <v>0</v>
      </c>
      <c r="S59" s="23">
        <f t="shared" si="11"/>
        <v>0.56699999999999995</v>
      </c>
      <c r="T59" s="53"/>
      <c r="U59" s="56">
        <v>34</v>
      </c>
      <c r="V59" s="56">
        <f t="shared" si="12"/>
        <v>7.1399999999999991E-2</v>
      </c>
      <c r="W59" s="56">
        <f t="shared" si="13"/>
        <v>0</v>
      </c>
      <c r="X59" s="43"/>
      <c r="Y59" s="43"/>
    </row>
    <row r="60" spans="1:25" x14ac:dyDescent="0.25">
      <c r="A60" s="24" t="s">
        <v>187</v>
      </c>
      <c r="B60" s="16" t="s">
        <v>154</v>
      </c>
      <c r="C60" s="25">
        <v>5.4000000000000003E-3</v>
      </c>
      <c r="D60" s="29"/>
      <c r="E60" s="26">
        <v>1.4999999999999999E-2</v>
      </c>
      <c r="F60" s="27"/>
      <c r="G60" s="25"/>
      <c r="H60" s="26"/>
      <c r="I60" s="26"/>
      <c r="J60" s="26"/>
      <c r="K60" s="26"/>
      <c r="L60" s="27"/>
      <c r="M60" s="20">
        <f t="shared" si="7"/>
        <v>2.0400000000000001E-2</v>
      </c>
      <c r="N60" s="21">
        <v>270</v>
      </c>
      <c r="O60" s="22">
        <f t="shared" si="8"/>
        <v>5.508</v>
      </c>
      <c r="P60" s="20">
        <f t="shared" si="9"/>
        <v>0</v>
      </c>
      <c r="Q60" s="21">
        <v>190</v>
      </c>
      <c r="R60" s="22">
        <f t="shared" si="10"/>
        <v>0</v>
      </c>
      <c r="S60" s="23">
        <f t="shared" si="11"/>
        <v>5.508</v>
      </c>
      <c r="T60" s="53"/>
      <c r="U60" s="56">
        <v>45</v>
      </c>
      <c r="V60" s="56">
        <f t="shared" si="12"/>
        <v>0.91800000000000004</v>
      </c>
      <c r="W60" s="56">
        <f t="shared" si="13"/>
        <v>0</v>
      </c>
      <c r="X60" s="43"/>
      <c r="Y60" s="43"/>
    </row>
    <row r="61" spans="1:25" x14ac:dyDescent="0.25">
      <c r="A61" s="24" t="s">
        <v>197</v>
      </c>
      <c r="B61" s="16" t="s">
        <v>154</v>
      </c>
      <c r="C61" s="25">
        <v>1E-3</v>
      </c>
      <c r="D61" s="26"/>
      <c r="E61" s="26"/>
      <c r="F61" s="27"/>
      <c r="G61" s="25">
        <v>5.0000000000000001E-4</v>
      </c>
      <c r="H61" s="26">
        <v>1E-3</v>
      </c>
      <c r="I61" s="26">
        <v>1E-3</v>
      </c>
      <c r="J61" s="26">
        <v>1E-3</v>
      </c>
      <c r="K61" s="26"/>
      <c r="L61" s="27"/>
      <c r="M61" s="20">
        <f t="shared" si="7"/>
        <v>1E-3</v>
      </c>
      <c r="N61" s="21">
        <v>270</v>
      </c>
      <c r="O61" s="22">
        <f t="shared" si="8"/>
        <v>0.27</v>
      </c>
      <c r="P61" s="20">
        <f t="shared" si="9"/>
        <v>3.5000000000000001E-3</v>
      </c>
      <c r="Q61" s="21">
        <v>190</v>
      </c>
      <c r="R61" s="22">
        <f t="shared" si="10"/>
        <v>0.66500000000000004</v>
      </c>
      <c r="S61" s="23">
        <f t="shared" si="11"/>
        <v>0.93500000000000005</v>
      </c>
      <c r="T61" s="53"/>
      <c r="U61" s="56">
        <v>15</v>
      </c>
      <c r="V61" s="56">
        <f t="shared" si="12"/>
        <v>1.4999999999999999E-2</v>
      </c>
      <c r="W61" s="56">
        <f t="shared" si="13"/>
        <v>5.2499999999999998E-2</v>
      </c>
      <c r="X61" s="43"/>
      <c r="Y61" s="43"/>
    </row>
    <row r="62" spans="1:25" x14ac:dyDescent="0.25">
      <c r="A62" s="24" t="s">
        <v>222</v>
      </c>
      <c r="B62" s="16" t="s">
        <v>154</v>
      </c>
      <c r="C62" s="28"/>
      <c r="D62" s="26">
        <v>7.7700000000000005E-2</v>
      </c>
      <c r="E62" s="26"/>
      <c r="F62" s="27"/>
      <c r="G62" s="25"/>
      <c r="H62" s="26"/>
      <c r="I62" s="26"/>
      <c r="J62" s="26"/>
      <c r="K62" s="26"/>
      <c r="L62" s="27"/>
      <c r="M62" s="20">
        <f t="shared" si="7"/>
        <v>7.7700000000000005E-2</v>
      </c>
      <c r="N62" s="21">
        <v>270</v>
      </c>
      <c r="O62" s="22">
        <f t="shared" si="8"/>
        <v>20.979000000000003</v>
      </c>
      <c r="P62" s="20">
        <f t="shared" si="9"/>
        <v>0</v>
      </c>
      <c r="Q62" s="21">
        <v>190</v>
      </c>
      <c r="R62" s="22">
        <f t="shared" si="10"/>
        <v>0</v>
      </c>
      <c r="S62" s="23">
        <f t="shared" si="11"/>
        <v>20.979000000000003</v>
      </c>
      <c r="T62" s="53"/>
      <c r="U62" s="56">
        <v>250</v>
      </c>
      <c r="V62" s="56">
        <f t="shared" si="12"/>
        <v>19.425000000000001</v>
      </c>
      <c r="W62" s="56">
        <f t="shared" si="13"/>
        <v>0</v>
      </c>
      <c r="X62" s="43"/>
      <c r="Y62" s="43"/>
    </row>
    <row r="63" spans="1:25" x14ac:dyDescent="0.25">
      <c r="A63" s="24" t="s">
        <v>188</v>
      </c>
      <c r="B63" s="16" t="s">
        <v>154</v>
      </c>
      <c r="C63" s="28"/>
      <c r="D63" s="26">
        <v>5.4999999999999997E-3</v>
      </c>
      <c r="E63" s="26"/>
      <c r="F63" s="27"/>
      <c r="G63" s="25"/>
      <c r="H63" s="26">
        <v>2E-3</v>
      </c>
      <c r="I63" s="26">
        <v>8.2000000000000007E-3</v>
      </c>
      <c r="J63" s="26">
        <v>6.7000000000000002E-3</v>
      </c>
      <c r="K63" s="26"/>
      <c r="L63" s="27"/>
      <c r="M63" s="20">
        <f t="shared" si="7"/>
        <v>5.4999999999999997E-3</v>
      </c>
      <c r="N63" s="21">
        <v>270</v>
      </c>
      <c r="O63" s="22">
        <f t="shared" si="8"/>
        <v>1.4849999999999999</v>
      </c>
      <c r="P63" s="20">
        <f t="shared" si="9"/>
        <v>1.6900000000000002E-2</v>
      </c>
      <c r="Q63" s="21">
        <v>190</v>
      </c>
      <c r="R63" s="22">
        <f t="shared" si="10"/>
        <v>3.2110000000000003</v>
      </c>
      <c r="S63" s="23">
        <f t="shared" si="11"/>
        <v>4.6959999999999997</v>
      </c>
      <c r="T63" s="53"/>
      <c r="U63" s="56">
        <v>294.94</v>
      </c>
      <c r="V63" s="56">
        <f t="shared" si="12"/>
        <v>1.6221699999999999</v>
      </c>
      <c r="W63" s="56">
        <f t="shared" si="13"/>
        <v>4.9844860000000004</v>
      </c>
      <c r="X63" s="43"/>
      <c r="Y63" s="43"/>
    </row>
    <row r="64" spans="1:25" x14ac:dyDescent="0.25">
      <c r="A64" s="24" t="s">
        <v>223</v>
      </c>
      <c r="B64" s="16" t="s">
        <v>154</v>
      </c>
      <c r="C64" s="28"/>
      <c r="D64" s="26"/>
      <c r="E64" s="26">
        <v>1E-3</v>
      </c>
      <c r="F64" s="27"/>
      <c r="G64" s="25"/>
      <c r="H64" s="26"/>
      <c r="I64" s="26"/>
      <c r="J64" s="26"/>
      <c r="K64" s="26"/>
      <c r="L64" s="27"/>
      <c r="M64" s="20">
        <f t="shared" si="7"/>
        <v>1E-3</v>
      </c>
      <c r="N64" s="21">
        <v>270</v>
      </c>
      <c r="O64" s="22">
        <f t="shared" si="8"/>
        <v>0.27</v>
      </c>
      <c r="P64" s="20">
        <f t="shared" si="9"/>
        <v>0</v>
      </c>
      <c r="Q64" s="21">
        <v>190</v>
      </c>
      <c r="R64" s="22">
        <f t="shared" si="10"/>
        <v>0</v>
      </c>
      <c r="S64" s="23">
        <f t="shared" si="11"/>
        <v>0.27</v>
      </c>
      <c r="T64" s="53"/>
      <c r="U64" s="56">
        <v>230</v>
      </c>
      <c r="V64" s="56">
        <f t="shared" si="12"/>
        <v>0.23</v>
      </c>
      <c r="W64" s="56">
        <f t="shared" si="13"/>
        <v>0</v>
      </c>
      <c r="X64" s="43"/>
      <c r="Y64" s="43"/>
    </row>
    <row r="65" spans="1:25" x14ac:dyDescent="0.25">
      <c r="A65" s="24" t="s">
        <v>208</v>
      </c>
      <c r="B65" s="16" t="s">
        <v>154</v>
      </c>
      <c r="C65" s="28"/>
      <c r="D65" s="26"/>
      <c r="E65" s="26"/>
      <c r="F65" s="27">
        <v>0.03</v>
      </c>
      <c r="G65" s="25"/>
      <c r="H65" s="26"/>
      <c r="I65" s="26"/>
      <c r="J65" s="26"/>
      <c r="K65" s="26"/>
      <c r="L65" s="27">
        <v>0.02</v>
      </c>
      <c r="M65" s="20">
        <f t="shared" si="7"/>
        <v>0.03</v>
      </c>
      <c r="N65" s="21">
        <v>270</v>
      </c>
      <c r="O65" s="22">
        <f t="shared" si="8"/>
        <v>8.1</v>
      </c>
      <c r="P65" s="20">
        <f t="shared" si="9"/>
        <v>0.02</v>
      </c>
      <c r="Q65" s="21">
        <v>190</v>
      </c>
      <c r="R65" s="22">
        <f t="shared" si="10"/>
        <v>3.8000000000000003</v>
      </c>
      <c r="S65" s="23">
        <f t="shared" si="11"/>
        <v>11.9</v>
      </c>
      <c r="T65" s="53"/>
      <c r="U65" s="56">
        <v>34.29</v>
      </c>
      <c r="V65" s="56">
        <f t="shared" si="12"/>
        <v>1.0286999999999999</v>
      </c>
      <c r="W65" s="56">
        <f t="shared" si="13"/>
        <v>0.68579999999999997</v>
      </c>
      <c r="X65" s="43"/>
      <c r="Y65" s="43"/>
    </row>
    <row r="66" spans="1:25" x14ac:dyDescent="0.25">
      <c r="A66" s="24" t="s">
        <v>214</v>
      </c>
      <c r="B66" s="16" t="s">
        <v>154</v>
      </c>
      <c r="C66" s="28"/>
      <c r="D66" s="26"/>
      <c r="E66" s="26"/>
      <c r="F66" s="27">
        <v>0.2</v>
      </c>
      <c r="G66" s="25"/>
      <c r="H66" s="26"/>
      <c r="I66" s="26"/>
      <c r="J66" s="26"/>
      <c r="K66" s="26"/>
      <c r="L66" s="27"/>
      <c r="M66" s="20">
        <f t="shared" si="7"/>
        <v>0.2</v>
      </c>
      <c r="N66" s="21">
        <v>270</v>
      </c>
      <c r="O66" s="22">
        <f t="shared" si="8"/>
        <v>54</v>
      </c>
      <c r="P66" s="20">
        <f t="shared" si="9"/>
        <v>0</v>
      </c>
      <c r="Q66" s="21">
        <v>190</v>
      </c>
      <c r="R66" s="22">
        <f t="shared" si="10"/>
        <v>0</v>
      </c>
      <c r="S66" s="23">
        <f t="shared" si="11"/>
        <v>54</v>
      </c>
      <c r="T66" s="53"/>
      <c r="U66" s="56">
        <v>90</v>
      </c>
      <c r="V66" s="56">
        <f t="shared" si="12"/>
        <v>18</v>
      </c>
      <c r="W66" s="56">
        <f t="shared" si="13"/>
        <v>0</v>
      </c>
      <c r="X66" s="43"/>
      <c r="Y66" s="43"/>
    </row>
    <row r="67" spans="1:25" x14ac:dyDescent="0.25">
      <c r="A67" s="24" t="s">
        <v>199</v>
      </c>
      <c r="B67" s="16" t="s">
        <v>154</v>
      </c>
      <c r="C67" s="28"/>
      <c r="D67" s="26"/>
      <c r="E67" s="26"/>
      <c r="F67" s="27"/>
      <c r="G67" s="25">
        <v>2.9399999999999999E-2</v>
      </c>
      <c r="H67" s="26">
        <v>5.3999999999999999E-2</v>
      </c>
      <c r="I67" s="26"/>
      <c r="J67" s="26"/>
      <c r="K67" s="26"/>
      <c r="L67" s="27"/>
      <c r="M67" s="20">
        <f t="shared" si="7"/>
        <v>0</v>
      </c>
      <c r="N67" s="21">
        <v>270</v>
      </c>
      <c r="O67" s="22">
        <f t="shared" si="8"/>
        <v>0</v>
      </c>
      <c r="P67" s="20">
        <f t="shared" si="9"/>
        <v>8.3400000000000002E-2</v>
      </c>
      <c r="Q67" s="21">
        <v>190</v>
      </c>
      <c r="R67" s="22">
        <f t="shared" si="10"/>
        <v>15.846</v>
      </c>
      <c r="S67" s="23">
        <f t="shared" si="11"/>
        <v>15.846</v>
      </c>
      <c r="T67" s="53"/>
      <c r="U67" s="56">
        <v>21</v>
      </c>
      <c r="V67" s="56">
        <f t="shared" si="12"/>
        <v>0</v>
      </c>
      <c r="W67" s="56">
        <f t="shared" si="13"/>
        <v>1.7514000000000001</v>
      </c>
      <c r="X67" s="43"/>
      <c r="Y67" s="43"/>
    </row>
    <row r="68" spans="1:25" x14ac:dyDescent="0.25">
      <c r="A68" s="24" t="s">
        <v>219</v>
      </c>
      <c r="B68" s="16" t="s">
        <v>154</v>
      </c>
      <c r="C68" s="28"/>
      <c r="D68" s="26"/>
      <c r="E68" s="26"/>
      <c r="F68" s="27"/>
      <c r="G68" s="25">
        <v>1.9E-2</v>
      </c>
      <c r="H68" s="26"/>
      <c r="I68" s="26"/>
      <c r="J68" s="26"/>
      <c r="K68" s="26"/>
      <c r="L68" s="27"/>
      <c r="M68" s="20">
        <f t="shared" si="7"/>
        <v>0</v>
      </c>
      <c r="N68" s="21">
        <v>270</v>
      </c>
      <c r="O68" s="22">
        <f t="shared" si="8"/>
        <v>0</v>
      </c>
      <c r="P68" s="20">
        <f t="shared" si="9"/>
        <v>1.9E-2</v>
      </c>
      <c r="Q68" s="21">
        <v>190</v>
      </c>
      <c r="R68" s="22">
        <f t="shared" si="10"/>
        <v>3.61</v>
      </c>
      <c r="S68" s="23">
        <f t="shared" si="11"/>
        <v>3.61</v>
      </c>
      <c r="T68" s="53"/>
      <c r="U68" s="56">
        <v>21</v>
      </c>
      <c r="V68" s="56">
        <f t="shared" si="12"/>
        <v>0</v>
      </c>
      <c r="W68" s="56">
        <f t="shared" si="13"/>
        <v>0.39899999999999997</v>
      </c>
      <c r="X68" s="43"/>
      <c r="Y68" s="43"/>
    </row>
    <row r="69" spans="1:25" x14ac:dyDescent="0.25">
      <c r="A69" s="24" t="s">
        <v>217</v>
      </c>
      <c r="B69" s="16" t="s">
        <v>154</v>
      </c>
      <c r="C69" s="28"/>
      <c r="D69" s="26"/>
      <c r="E69" s="26"/>
      <c r="F69" s="27"/>
      <c r="G69" s="25">
        <v>3.7999999999999999E-2</v>
      </c>
      <c r="H69" s="26"/>
      <c r="I69" s="26"/>
      <c r="J69" s="26"/>
      <c r="K69" s="26"/>
      <c r="L69" s="27"/>
      <c r="M69" s="20">
        <f t="shared" si="7"/>
        <v>0</v>
      </c>
      <c r="N69" s="21">
        <v>270</v>
      </c>
      <c r="O69" s="22">
        <f t="shared" si="8"/>
        <v>0</v>
      </c>
      <c r="P69" s="20">
        <f t="shared" si="9"/>
        <v>3.7999999999999999E-2</v>
      </c>
      <c r="Q69" s="21">
        <v>190</v>
      </c>
      <c r="R69" s="22">
        <f t="shared" si="10"/>
        <v>7.22</v>
      </c>
      <c r="S69" s="23">
        <f t="shared" si="11"/>
        <v>7.22</v>
      </c>
      <c r="T69" s="53"/>
      <c r="U69" s="56">
        <v>78</v>
      </c>
      <c r="V69" s="56">
        <f t="shared" si="12"/>
        <v>0</v>
      </c>
      <c r="W69" s="56">
        <f t="shared" si="13"/>
        <v>2.964</v>
      </c>
      <c r="X69" s="43"/>
      <c r="Y69" s="43"/>
    </row>
    <row r="70" spans="1:25" x14ac:dyDescent="0.25">
      <c r="A70" s="24" t="s">
        <v>224</v>
      </c>
      <c r="B70" s="16" t="s">
        <v>154</v>
      </c>
      <c r="C70" s="28"/>
      <c r="D70" s="26"/>
      <c r="E70" s="26"/>
      <c r="F70" s="27"/>
      <c r="G70" s="25"/>
      <c r="H70" s="26">
        <v>1.7000000000000001E-2</v>
      </c>
      <c r="I70" s="26"/>
      <c r="J70" s="26"/>
      <c r="K70" s="26"/>
      <c r="L70" s="27"/>
      <c r="M70" s="20">
        <f t="shared" si="7"/>
        <v>0</v>
      </c>
      <c r="N70" s="21">
        <v>270</v>
      </c>
      <c r="O70" s="22">
        <f t="shared" si="8"/>
        <v>0</v>
      </c>
      <c r="P70" s="20">
        <f t="shared" si="9"/>
        <v>1.7000000000000001E-2</v>
      </c>
      <c r="Q70" s="21">
        <v>190</v>
      </c>
      <c r="R70" s="22">
        <f t="shared" si="10"/>
        <v>3.2300000000000004</v>
      </c>
      <c r="S70" s="23">
        <f t="shared" si="11"/>
        <v>3.2300000000000004</v>
      </c>
      <c r="T70" s="53"/>
      <c r="U70" s="56">
        <v>43</v>
      </c>
      <c r="V70" s="56">
        <f t="shared" si="12"/>
        <v>0</v>
      </c>
      <c r="W70" s="56">
        <f t="shared" si="13"/>
        <v>0.73100000000000009</v>
      </c>
      <c r="X70" s="43"/>
      <c r="Y70" s="43"/>
    </row>
    <row r="71" spans="1:25" x14ac:dyDescent="0.25">
      <c r="A71" s="24" t="s">
        <v>225</v>
      </c>
      <c r="B71" s="16" t="s">
        <v>154</v>
      </c>
      <c r="C71" s="28"/>
      <c r="D71" s="26"/>
      <c r="E71" s="26"/>
      <c r="F71" s="27"/>
      <c r="G71" s="25"/>
      <c r="H71" s="26">
        <v>0.03</v>
      </c>
      <c r="I71" s="26"/>
      <c r="J71" s="26"/>
      <c r="K71" s="26"/>
      <c r="L71" s="27"/>
      <c r="M71" s="20">
        <f t="shared" si="7"/>
        <v>0</v>
      </c>
      <c r="N71" s="21">
        <v>270</v>
      </c>
      <c r="O71" s="22">
        <f t="shared" si="8"/>
        <v>0</v>
      </c>
      <c r="P71" s="20">
        <f t="shared" si="9"/>
        <v>0.03</v>
      </c>
      <c r="Q71" s="21">
        <v>190</v>
      </c>
      <c r="R71" s="22">
        <f t="shared" si="10"/>
        <v>5.7</v>
      </c>
      <c r="S71" s="23">
        <f t="shared" si="11"/>
        <v>5.7</v>
      </c>
      <c r="T71" s="53"/>
      <c r="U71" s="56">
        <v>125</v>
      </c>
      <c r="V71" s="56">
        <f t="shared" si="12"/>
        <v>0</v>
      </c>
      <c r="W71" s="56">
        <f t="shared" si="13"/>
        <v>3.75</v>
      </c>
      <c r="X71" s="43"/>
      <c r="Y71" s="43"/>
    </row>
    <row r="72" spans="1:25" x14ac:dyDescent="0.25">
      <c r="A72" s="24" t="s">
        <v>226</v>
      </c>
      <c r="B72" s="16" t="s">
        <v>154</v>
      </c>
      <c r="C72" s="28"/>
      <c r="D72" s="26"/>
      <c r="E72" s="26"/>
      <c r="F72" s="27"/>
      <c r="G72" s="25"/>
      <c r="H72" s="26"/>
      <c r="I72" s="26">
        <v>7.0999999999999994E-2</v>
      </c>
      <c r="J72" s="26"/>
      <c r="K72" s="26"/>
      <c r="L72" s="27"/>
      <c r="M72" s="20">
        <f t="shared" si="7"/>
        <v>0</v>
      </c>
      <c r="N72" s="21">
        <v>270</v>
      </c>
      <c r="O72" s="22">
        <f t="shared" si="8"/>
        <v>0</v>
      </c>
      <c r="P72" s="20">
        <f t="shared" si="9"/>
        <v>7.0999999999999994E-2</v>
      </c>
      <c r="Q72" s="21">
        <v>190</v>
      </c>
      <c r="R72" s="22">
        <f t="shared" si="10"/>
        <v>13.489999999999998</v>
      </c>
      <c r="S72" s="23">
        <f t="shared" si="11"/>
        <v>13.489999999999998</v>
      </c>
      <c r="T72" s="53"/>
      <c r="U72" s="56">
        <v>236</v>
      </c>
      <c r="V72" s="56">
        <f t="shared" si="12"/>
        <v>0</v>
      </c>
      <c r="W72" s="56">
        <f t="shared" si="13"/>
        <v>16.756</v>
      </c>
      <c r="X72" s="43"/>
      <c r="Y72" s="43"/>
    </row>
    <row r="73" spans="1:25" x14ac:dyDescent="0.25">
      <c r="A73" s="24" t="s">
        <v>184</v>
      </c>
      <c r="B73" s="16" t="s">
        <v>154</v>
      </c>
      <c r="C73" s="28"/>
      <c r="D73" s="26"/>
      <c r="E73" s="26"/>
      <c r="F73" s="27"/>
      <c r="G73" s="25"/>
      <c r="H73" s="26"/>
      <c r="I73" s="26">
        <v>6.7999999999999996E-3</v>
      </c>
      <c r="J73" s="26"/>
      <c r="K73" s="26"/>
      <c r="L73" s="27"/>
      <c r="M73" s="20">
        <f t="shared" si="7"/>
        <v>0</v>
      </c>
      <c r="N73" s="21">
        <v>270</v>
      </c>
      <c r="O73" s="22">
        <f t="shared" si="8"/>
        <v>0</v>
      </c>
      <c r="P73" s="20">
        <f t="shared" si="9"/>
        <v>6.7999999999999996E-3</v>
      </c>
      <c r="Q73" s="21">
        <v>190</v>
      </c>
      <c r="R73" s="22">
        <f t="shared" si="10"/>
        <v>1.292</v>
      </c>
      <c r="S73" s="23">
        <f t="shared" si="11"/>
        <v>1.292</v>
      </c>
      <c r="T73" s="53"/>
      <c r="U73" s="56">
        <v>69</v>
      </c>
      <c r="V73" s="56">
        <f t="shared" si="12"/>
        <v>0</v>
      </c>
      <c r="W73" s="56">
        <f t="shared" si="13"/>
        <v>0.46919999999999995</v>
      </c>
      <c r="X73" s="43"/>
      <c r="Y73" s="43"/>
    </row>
    <row r="74" spans="1:25" x14ac:dyDescent="0.25">
      <c r="A74" s="24" t="s">
        <v>227</v>
      </c>
      <c r="B74" s="16" t="s">
        <v>154</v>
      </c>
      <c r="C74" s="28"/>
      <c r="D74" s="26"/>
      <c r="E74" s="26"/>
      <c r="F74" s="27"/>
      <c r="G74" s="25"/>
      <c r="H74" s="26"/>
      <c r="I74" s="26"/>
      <c r="J74" s="26">
        <v>6.9000000000000006E-2</v>
      </c>
      <c r="K74" s="26"/>
      <c r="L74" s="27"/>
      <c r="M74" s="20">
        <f t="shared" si="7"/>
        <v>0</v>
      </c>
      <c r="N74" s="21">
        <v>270</v>
      </c>
      <c r="O74" s="22">
        <f t="shared" si="8"/>
        <v>0</v>
      </c>
      <c r="P74" s="20">
        <f t="shared" si="9"/>
        <v>6.9000000000000006E-2</v>
      </c>
      <c r="Q74" s="21">
        <v>190</v>
      </c>
      <c r="R74" s="22">
        <f t="shared" si="10"/>
        <v>13.110000000000001</v>
      </c>
      <c r="S74" s="23">
        <f t="shared" si="11"/>
        <v>13.110000000000001</v>
      </c>
      <c r="T74" s="53"/>
      <c r="U74" s="56">
        <v>80</v>
      </c>
      <c r="V74" s="56">
        <f t="shared" si="12"/>
        <v>0</v>
      </c>
      <c r="W74" s="56">
        <f t="shared" si="13"/>
        <v>5.5200000000000005</v>
      </c>
      <c r="X74" s="43"/>
      <c r="Y74" s="43"/>
    </row>
    <row r="75" spans="1:25" x14ac:dyDescent="0.25">
      <c r="A75" s="24" t="s">
        <v>221</v>
      </c>
      <c r="B75" s="16" t="s">
        <v>154</v>
      </c>
      <c r="C75" s="28"/>
      <c r="D75" s="26"/>
      <c r="E75" s="26"/>
      <c r="F75" s="27"/>
      <c r="G75" s="25"/>
      <c r="H75" s="26"/>
      <c r="I75" s="26"/>
      <c r="J75" s="31"/>
      <c r="K75" s="26">
        <v>0.2</v>
      </c>
      <c r="L75" s="27"/>
      <c r="M75" s="20">
        <f t="shared" si="7"/>
        <v>0</v>
      </c>
      <c r="N75" s="21">
        <v>270</v>
      </c>
      <c r="O75" s="22">
        <f t="shared" si="8"/>
        <v>0</v>
      </c>
      <c r="P75" s="20">
        <f t="shared" si="9"/>
        <v>0.2</v>
      </c>
      <c r="Q75" s="21">
        <v>190</v>
      </c>
      <c r="R75" s="22">
        <f t="shared" si="10"/>
        <v>38</v>
      </c>
      <c r="S75" s="23">
        <f t="shared" si="11"/>
        <v>38</v>
      </c>
      <c r="T75" s="53"/>
      <c r="U75" s="56">
        <v>40</v>
      </c>
      <c r="V75" s="56">
        <f t="shared" si="12"/>
        <v>0</v>
      </c>
      <c r="W75" s="56">
        <f t="shared" si="13"/>
        <v>8</v>
      </c>
      <c r="X75" s="43"/>
      <c r="Y75" s="43"/>
    </row>
    <row r="76" spans="1:25" x14ac:dyDescent="0.25">
      <c r="A76" s="24" t="s">
        <v>235</v>
      </c>
      <c r="B76" s="16" t="s">
        <v>154</v>
      </c>
      <c r="C76" s="28"/>
      <c r="D76" s="26"/>
      <c r="E76" s="26">
        <v>8.0000000000000002E-3</v>
      </c>
      <c r="F76" s="27"/>
      <c r="G76" s="25"/>
      <c r="H76" s="26"/>
      <c r="I76" s="26"/>
      <c r="J76" s="26"/>
      <c r="K76" s="26"/>
      <c r="L76" s="27"/>
      <c r="M76" s="20">
        <f t="shared" si="7"/>
        <v>8.0000000000000002E-3</v>
      </c>
      <c r="N76" s="21">
        <v>270</v>
      </c>
      <c r="O76" s="22">
        <f t="shared" si="8"/>
        <v>2.16</v>
      </c>
      <c r="P76" s="20">
        <f t="shared" si="9"/>
        <v>0</v>
      </c>
      <c r="Q76" s="21">
        <v>190</v>
      </c>
      <c r="R76" s="22">
        <f t="shared" si="10"/>
        <v>0</v>
      </c>
      <c r="S76" s="23">
        <f t="shared" si="11"/>
        <v>2.16</v>
      </c>
      <c r="T76" s="53"/>
      <c r="U76" s="56">
        <v>120</v>
      </c>
      <c r="V76" s="56">
        <f t="shared" si="12"/>
        <v>0.96</v>
      </c>
      <c r="W76" s="56">
        <f t="shared" si="13"/>
        <v>0</v>
      </c>
      <c r="X76" s="43"/>
      <c r="Y76" s="43"/>
    </row>
    <row r="77" spans="1:25" x14ac:dyDescent="0.25">
      <c r="A77" s="24"/>
      <c r="B77" s="16" t="s">
        <v>154</v>
      </c>
      <c r="C77" s="28"/>
      <c r="D77" s="26"/>
      <c r="E77" s="26"/>
      <c r="F77" s="27"/>
      <c r="G77" s="25"/>
      <c r="H77" s="26"/>
      <c r="I77" s="26"/>
      <c r="J77" s="26"/>
      <c r="K77" s="26"/>
      <c r="L77" s="27"/>
      <c r="M77" s="20">
        <f t="shared" si="7"/>
        <v>0</v>
      </c>
      <c r="N77" s="21">
        <v>270</v>
      </c>
      <c r="O77" s="22">
        <f t="shared" si="8"/>
        <v>0</v>
      </c>
      <c r="P77" s="20">
        <f t="shared" si="9"/>
        <v>0</v>
      </c>
      <c r="Q77" s="21">
        <v>190</v>
      </c>
      <c r="R77" s="22">
        <f t="shared" si="10"/>
        <v>0</v>
      </c>
      <c r="S77" s="23">
        <f t="shared" si="11"/>
        <v>0</v>
      </c>
      <c r="T77" s="53"/>
      <c r="U77" s="56"/>
      <c r="V77" s="56"/>
      <c r="W77" s="56"/>
      <c r="X77" s="43"/>
      <c r="Y77" s="43"/>
    </row>
    <row r="78" spans="1:25" x14ac:dyDescent="0.25">
      <c r="A78" s="24"/>
      <c r="B78" s="16" t="s">
        <v>154</v>
      </c>
      <c r="C78" s="25"/>
      <c r="D78" s="26"/>
      <c r="E78" s="26"/>
      <c r="F78" s="27"/>
      <c r="G78" s="25"/>
      <c r="H78" s="26"/>
      <c r="I78" s="26"/>
      <c r="J78" s="26"/>
      <c r="K78" s="26"/>
      <c r="L78" s="27"/>
      <c r="M78" s="20">
        <f t="shared" si="7"/>
        <v>0</v>
      </c>
      <c r="N78" s="21">
        <v>270</v>
      </c>
      <c r="O78" s="22">
        <f t="shared" si="8"/>
        <v>0</v>
      </c>
      <c r="P78" s="20">
        <f t="shared" si="9"/>
        <v>0</v>
      </c>
      <c r="Q78" s="21">
        <v>190</v>
      </c>
      <c r="R78" s="22">
        <f t="shared" si="10"/>
        <v>0</v>
      </c>
      <c r="S78" s="23">
        <f t="shared" si="11"/>
        <v>0</v>
      </c>
      <c r="T78" s="53"/>
      <c r="U78" s="56"/>
      <c r="V78" s="56"/>
      <c r="W78" s="56"/>
      <c r="X78" s="43"/>
      <c r="Y78" s="43"/>
    </row>
    <row r="79" spans="1:25" x14ac:dyDescent="0.25">
      <c r="A79" s="24"/>
      <c r="B79" s="16" t="s">
        <v>154</v>
      </c>
      <c r="C79" s="25"/>
      <c r="D79" s="26"/>
      <c r="E79" s="26"/>
      <c r="F79" s="27"/>
      <c r="G79" s="25"/>
      <c r="H79" s="26"/>
      <c r="I79" s="26"/>
      <c r="J79" s="26"/>
      <c r="K79" s="26"/>
      <c r="L79" s="27"/>
      <c r="M79" s="20">
        <f t="shared" si="7"/>
        <v>0</v>
      </c>
      <c r="N79" s="21">
        <v>270</v>
      </c>
      <c r="O79" s="22">
        <f t="shared" si="8"/>
        <v>0</v>
      </c>
      <c r="P79" s="20">
        <f t="shared" si="9"/>
        <v>0</v>
      </c>
      <c r="Q79" s="21">
        <v>190</v>
      </c>
      <c r="R79" s="22">
        <f t="shared" si="10"/>
        <v>0</v>
      </c>
      <c r="S79" s="23">
        <f t="shared" si="11"/>
        <v>0</v>
      </c>
      <c r="T79" s="53"/>
      <c r="U79" s="56"/>
      <c r="V79" s="57">
        <f>SUM(V53:V78)</f>
        <v>51.228487999999999</v>
      </c>
      <c r="W79" s="57">
        <f>SUM(W53:W78)</f>
        <v>48.471386000000003</v>
      </c>
      <c r="X79" s="43"/>
      <c r="Y79" s="43"/>
    </row>
    <row r="80" spans="1:25" ht="15.75" thickBot="1" x14ac:dyDescent="0.3">
      <c r="A80" s="32"/>
      <c r="B80" s="48" t="s">
        <v>154</v>
      </c>
      <c r="C80" s="33"/>
      <c r="D80" s="34"/>
      <c r="E80" s="34"/>
      <c r="F80" s="35"/>
      <c r="G80" s="33"/>
      <c r="H80" s="34"/>
      <c r="I80" s="34"/>
      <c r="J80" s="34"/>
      <c r="K80" s="34"/>
      <c r="L80" s="35"/>
      <c r="M80" s="39">
        <f t="shared" si="7"/>
        <v>0</v>
      </c>
      <c r="N80" s="40">
        <v>270</v>
      </c>
      <c r="O80" s="41">
        <f t="shared" si="8"/>
        <v>0</v>
      </c>
      <c r="P80" s="39">
        <f t="shared" si="9"/>
        <v>0</v>
      </c>
      <c r="Q80" s="40">
        <v>190</v>
      </c>
      <c r="R80" s="41">
        <f t="shared" si="10"/>
        <v>0</v>
      </c>
      <c r="S80" s="42">
        <f t="shared" si="11"/>
        <v>0</v>
      </c>
      <c r="T80" s="54"/>
      <c r="U80" s="56"/>
      <c r="V80" s="56"/>
      <c r="W80" s="57">
        <f>V79+W79</f>
        <v>99.699873999999994</v>
      </c>
      <c r="X80" s="43"/>
      <c r="Y80" s="43"/>
    </row>
    <row r="81" spans="1:20" x14ac:dyDescent="0.25">
      <c r="A81" s="4"/>
      <c r="B81" s="4"/>
      <c r="C81" s="4"/>
      <c r="D81" s="4"/>
      <c r="E81" s="348"/>
      <c r="F81" s="348"/>
      <c r="G81" s="348"/>
      <c r="H81" s="348"/>
      <c r="I81" s="4"/>
      <c r="J81" s="4"/>
      <c r="K81" s="4"/>
      <c r="L81" s="4"/>
      <c r="M81" s="4"/>
      <c r="N81" s="4"/>
      <c r="O81" s="4"/>
      <c r="P81" s="4"/>
      <c r="Q81" s="4"/>
      <c r="R81" s="4"/>
      <c r="S81" s="36"/>
      <c r="T81" s="4"/>
    </row>
    <row r="82" spans="1:20" x14ac:dyDescent="0.25">
      <c r="A82" s="4" t="s">
        <v>155</v>
      </c>
      <c r="B82" s="4"/>
      <c r="C82" s="4"/>
      <c r="D82" s="4"/>
      <c r="E82" s="349" t="s">
        <v>156</v>
      </c>
      <c r="F82" s="349"/>
      <c r="G82" s="349"/>
      <c r="H82" s="34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</sheetData>
  <mergeCells count="52">
    <mergeCell ref="E81:H81"/>
    <mergeCell ref="E82:H82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37:H37"/>
    <mergeCell ref="E38:H38"/>
    <mergeCell ref="C46:L46"/>
    <mergeCell ref="M46:P46"/>
    <mergeCell ref="C47:K47"/>
    <mergeCell ref="M47:P47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6"/>
  <sheetViews>
    <sheetView topLeftCell="A46" zoomScale="120" zoomScaleNormal="120" workbookViewId="0">
      <selection activeCell="U82" sqref="U82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4" t="s">
        <v>134</v>
      </c>
      <c r="B1" s="4"/>
      <c r="C1" s="350" t="s">
        <v>135</v>
      </c>
      <c r="D1" s="350"/>
      <c r="E1" s="350"/>
      <c r="F1" s="350"/>
      <c r="G1" s="350"/>
      <c r="H1" s="350"/>
      <c r="I1" s="350"/>
      <c r="J1" s="350"/>
      <c r="K1" s="350"/>
      <c r="L1" s="350"/>
      <c r="M1" s="347"/>
      <c r="N1" s="347"/>
      <c r="O1" s="347"/>
      <c r="P1" s="347"/>
      <c r="Q1" s="4"/>
      <c r="R1" s="4"/>
      <c r="S1" s="4"/>
      <c r="T1" s="4"/>
    </row>
    <row r="2" spans="1:25" x14ac:dyDescent="0.25">
      <c r="A2" s="4"/>
      <c r="B2" s="5"/>
      <c r="C2" s="347" t="s">
        <v>576</v>
      </c>
      <c r="D2" s="347"/>
      <c r="E2" s="347"/>
      <c r="F2" s="347"/>
      <c r="G2" s="347"/>
      <c r="H2" s="347"/>
      <c r="I2" s="347"/>
      <c r="J2" s="347"/>
      <c r="K2" s="347"/>
      <c r="L2" s="4"/>
      <c r="M2" s="347"/>
      <c r="N2" s="347"/>
      <c r="O2" s="347"/>
      <c r="P2" s="347"/>
      <c r="Q2" s="4"/>
      <c r="R2" s="4"/>
      <c r="S2" s="4"/>
      <c r="T2" s="4"/>
    </row>
    <row r="3" spans="1:25" ht="15.75" thickBot="1" x14ac:dyDescent="0.3">
      <c r="A3" s="4"/>
      <c r="B3" s="4"/>
      <c r="C3" s="383" t="s">
        <v>136</v>
      </c>
      <c r="D3" s="383"/>
      <c r="E3" s="383"/>
      <c r="F3" s="383"/>
      <c r="G3" s="383"/>
      <c r="H3" s="383"/>
      <c r="I3" s="383"/>
      <c r="J3" s="383"/>
      <c r="K3" s="4"/>
      <c r="L3" s="4"/>
      <c r="M3" s="384"/>
      <c r="N3" s="384"/>
      <c r="O3" s="384"/>
      <c r="P3" s="384"/>
      <c r="Q3" s="4"/>
      <c r="R3" s="4"/>
      <c r="S3" s="4"/>
      <c r="T3" s="4"/>
    </row>
    <row r="4" spans="1:25" ht="14.25" customHeight="1" x14ac:dyDescent="0.25">
      <c r="A4" s="332" t="s">
        <v>137</v>
      </c>
      <c r="B4" s="335" t="s">
        <v>138</v>
      </c>
      <c r="C4" s="373" t="s">
        <v>139</v>
      </c>
      <c r="D4" s="374"/>
      <c r="E4" s="374"/>
      <c r="F4" s="375"/>
      <c r="G4" s="373" t="s">
        <v>140</v>
      </c>
      <c r="H4" s="374"/>
      <c r="I4" s="374"/>
      <c r="J4" s="374"/>
      <c r="K4" s="374"/>
      <c r="L4" s="375"/>
      <c r="M4" s="376" t="s">
        <v>141</v>
      </c>
      <c r="N4" s="377"/>
      <c r="O4" s="378"/>
      <c r="P4" s="376" t="s">
        <v>142</v>
      </c>
      <c r="Q4" s="377"/>
      <c r="R4" s="378"/>
      <c r="S4" s="385" t="s">
        <v>143</v>
      </c>
      <c r="T4" s="388" t="s">
        <v>144</v>
      </c>
      <c r="U4" s="43"/>
      <c r="V4" s="43"/>
      <c r="W4" s="43"/>
      <c r="X4" s="43"/>
      <c r="Y4" s="43"/>
    </row>
    <row r="5" spans="1:25" ht="30" customHeight="1" x14ac:dyDescent="0.25">
      <c r="A5" s="333"/>
      <c r="B5" s="336"/>
      <c r="C5" s="367" t="s">
        <v>598</v>
      </c>
      <c r="D5" s="356" t="s">
        <v>67</v>
      </c>
      <c r="E5" s="356" t="s">
        <v>172</v>
      </c>
      <c r="F5" s="358" t="s">
        <v>385</v>
      </c>
      <c r="G5" s="369" t="s">
        <v>110</v>
      </c>
      <c r="H5" s="356" t="s">
        <v>89</v>
      </c>
      <c r="I5" s="391" t="s">
        <v>90</v>
      </c>
      <c r="J5" s="356" t="s">
        <v>111</v>
      </c>
      <c r="K5" s="356" t="s">
        <v>92</v>
      </c>
      <c r="L5" s="358" t="s">
        <v>145</v>
      </c>
      <c r="M5" s="379"/>
      <c r="N5" s="380"/>
      <c r="O5" s="381"/>
      <c r="P5" s="379"/>
      <c r="Q5" s="380"/>
      <c r="R5" s="381"/>
      <c r="S5" s="386"/>
      <c r="T5" s="389"/>
      <c r="U5" s="43"/>
      <c r="V5" s="43"/>
      <c r="W5" s="43"/>
      <c r="X5" s="43"/>
      <c r="Y5" s="43"/>
    </row>
    <row r="6" spans="1:25" ht="41.25" customHeight="1" thickBot="1" x14ac:dyDescent="0.3">
      <c r="A6" s="334"/>
      <c r="B6" s="337"/>
      <c r="C6" s="368"/>
      <c r="D6" s="357"/>
      <c r="E6" s="357"/>
      <c r="F6" s="359"/>
      <c r="G6" s="370"/>
      <c r="H6" s="357"/>
      <c r="I6" s="392"/>
      <c r="J6" s="357"/>
      <c r="K6" s="357"/>
      <c r="L6" s="359"/>
      <c r="M6" s="6" t="s">
        <v>146</v>
      </c>
      <c r="N6" s="2" t="s">
        <v>147</v>
      </c>
      <c r="O6" s="1" t="s">
        <v>148</v>
      </c>
      <c r="P6" s="7" t="s">
        <v>146</v>
      </c>
      <c r="Q6" s="2" t="s">
        <v>147</v>
      </c>
      <c r="R6" s="3" t="s">
        <v>148</v>
      </c>
      <c r="S6" s="387"/>
      <c r="T6" s="390"/>
      <c r="U6" s="44"/>
      <c r="V6" s="44"/>
      <c r="W6" s="43"/>
      <c r="X6" s="43"/>
      <c r="Y6" s="43"/>
    </row>
    <row r="7" spans="1:25" ht="15.75" thickBot="1" x14ac:dyDescent="0.3">
      <c r="A7" s="8" t="s">
        <v>149</v>
      </c>
      <c r="B7" s="9"/>
      <c r="C7" s="38" t="s">
        <v>150</v>
      </c>
      <c r="D7" s="10" t="s">
        <v>595</v>
      </c>
      <c r="E7" s="10" t="s">
        <v>566</v>
      </c>
      <c r="F7" s="37" t="s">
        <v>150</v>
      </c>
      <c r="G7" s="38" t="s">
        <v>153</v>
      </c>
      <c r="H7" s="10" t="s">
        <v>151</v>
      </c>
      <c r="I7" s="227" t="s">
        <v>152</v>
      </c>
      <c r="J7" s="10" t="s">
        <v>153</v>
      </c>
      <c r="K7" s="10" t="s">
        <v>150</v>
      </c>
      <c r="L7" s="229" t="s">
        <v>165</v>
      </c>
      <c r="M7" s="11"/>
      <c r="N7" s="12"/>
      <c r="O7" s="13"/>
      <c r="P7" s="11"/>
      <c r="Q7" s="12"/>
      <c r="R7" s="13"/>
      <c r="S7" s="14"/>
      <c r="T7" s="51"/>
      <c r="U7" s="55" t="s">
        <v>250</v>
      </c>
      <c r="V7" s="55" t="s">
        <v>32</v>
      </c>
      <c r="W7" s="55" t="s">
        <v>33</v>
      </c>
      <c r="X7" s="43"/>
      <c r="Y7" s="43"/>
    </row>
    <row r="8" spans="1:25" x14ac:dyDescent="0.25">
      <c r="A8" s="15" t="s">
        <v>215</v>
      </c>
      <c r="B8" s="16" t="s">
        <v>154</v>
      </c>
      <c r="C8" s="17">
        <v>5.7000000000000002E-2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5.7000000000000002E-2</v>
      </c>
      <c r="N8" s="21">
        <v>140</v>
      </c>
      <c r="O8" s="22">
        <f>M8*N8</f>
        <v>7.98</v>
      </c>
      <c r="P8" s="20">
        <f>G8+H8+I8+J8+K8+L8</f>
        <v>0</v>
      </c>
      <c r="Q8" s="21">
        <v>210</v>
      </c>
      <c r="R8" s="22">
        <f>P8*Q8</f>
        <v>0</v>
      </c>
      <c r="S8" s="23">
        <f>O8+R8</f>
        <v>7.98</v>
      </c>
      <c r="T8" s="52"/>
      <c r="U8" s="56">
        <v>225</v>
      </c>
      <c r="V8" s="56">
        <f>M8*U8</f>
        <v>12.825000000000001</v>
      </c>
      <c r="W8" s="56">
        <f>P8*U8</f>
        <v>0</v>
      </c>
      <c r="X8" s="43"/>
      <c r="Y8" s="43"/>
    </row>
    <row r="9" spans="1:25" x14ac:dyDescent="0.25">
      <c r="A9" s="24" t="s">
        <v>229</v>
      </c>
      <c r="B9" s="16" t="s">
        <v>154</v>
      </c>
      <c r="C9" s="25">
        <v>1.4999999999999999E-2</v>
      </c>
      <c r="D9" s="26"/>
      <c r="E9" s="26"/>
      <c r="F9" s="27"/>
      <c r="G9" s="25"/>
      <c r="H9" s="26"/>
      <c r="I9" s="26"/>
      <c r="J9" s="26"/>
      <c r="K9" s="26"/>
      <c r="L9" s="27"/>
      <c r="M9" s="20">
        <f t="shared" ref="M9:M36" si="0">C9+D9+E9+F9</f>
        <v>1.4999999999999999E-2</v>
      </c>
      <c r="N9" s="21">
        <v>140</v>
      </c>
      <c r="O9" s="22">
        <f t="shared" ref="O9:O36" si="1">M9*N9</f>
        <v>2.1</v>
      </c>
      <c r="P9" s="20">
        <f t="shared" ref="P9:P36" si="2">G9+H9+I9+J9+K9+L9</f>
        <v>0</v>
      </c>
      <c r="Q9" s="21">
        <v>210</v>
      </c>
      <c r="R9" s="22">
        <f t="shared" ref="R9:R36" si="3">P9*Q9</f>
        <v>0</v>
      </c>
      <c r="S9" s="23">
        <f t="shared" ref="S9:S36" si="4">O9+R9</f>
        <v>2.1</v>
      </c>
      <c r="T9" s="53"/>
      <c r="U9" s="56">
        <v>40</v>
      </c>
      <c r="V9" s="56">
        <f t="shared" ref="V9:V36" si="5">M9*U9</f>
        <v>0.6</v>
      </c>
      <c r="W9" s="56">
        <f t="shared" ref="W9:W36" si="6">P9*U9</f>
        <v>0</v>
      </c>
      <c r="X9" s="43"/>
      <c r="Y9" s="43"/>
    </row>
    <row r="10" spans="1:25" x14ac:dyDescent="0.25">
      <c r="A10" s="24" t="s">
        <v>186</v>
      </c>
      <c r="B10" s="16" t="s">
        <v>154</v>
      </c>
      <c r="C10" s="25">
        <v>7.2999999999999995E-2</v>
      </c>
      <c r="D10" s="26"/>
      <c r="E10" s="26"/>
      <c r="F10" s="27"/>
      <c r="G10" s="25"/>
      <c r="H10" s="26"/>
      <c r="I10" s="26"/>
      <c r="J10" s="26">
        <v>1.3299999999999999E-2</v>
      </c>
      <c r="K10" s="26"/>
      <c r="L10" s="27"/>
      <c r="M10" s="20">
        <f t="shared" si="0"/>
        <v>7.2999999999999995E-2</v>
      </c>
      <c r="N10" s="21">
        <v>140</v>
      </c>
      <c r="O10" s="22">
        <f t="shared" si="1"/>
        <v>10.219999999999999</v>
      </c>
      <c r="P10" s="20">
        <f t="shared" si="2"/>
        <v>1.3299999999999999E-2</v>
      </c>
      <c r="Q10" s="21">
        <v>210</v>
      </c>
      <c r="R10" s="22">
        <f t="shared" si="3"/>
        <v>2.7929999999999997</v>
      </c>
      <c r="S10" s="23">
        <f t="shared" si="4"/>
        <v>13.012999999999998</v>
      </c>
      <c r="T10" s="53"/>
      <c r="U10" s="56">
        <v>46.5</v>
      </c>
      <c r="V10" s="56">
        <f t="shared" si="5"/>
        <v>3.3944999999999999</v>
      </c>
      <c r="W10" s="56">
        <f t="shared" si="6"/>
        <v>0.61844999999999994</v>
      </c>
      <c r="X10" s="43"/>
      <c r="Y10" s="43"/>
    </row>
    <row r="11" spans="1:25" x14ac:dyDescent="0.25">
      <c r="A11" s="24" t="s">
        <v>209</v>
      </c>
      <c r="B11" s="16" t="s">
        <v>210</v>
      </c>
      <c r="C11" s="25">
        <v>6.0000000000000001E-3</v>
      </c>
      <c r="D11" s="26"/>
      <c r="E11" s="26"/>
      <c r="F11" s="27"/>
      <c r="G11" s="25"/>
      <c r="H11" s="26"/>
      <c r="I11" s="26"/>
      <c r="J11" s="26">
        <v>5.3E-3</v>
      </c>
      <c r="K11" s="26"/>
      <c r="L11" s="27"/>
      <c r="M11" s="20">
        <f t="shared" si="0"/>
        <v>6.0000000000000001E-3</v>
      </c>
      <c r="N11" s="21">
        <v>140</v>
      </c>
      <c r="O11" s="22">
        <f t="shared" si="1"/>
        <v>0.84</v>
      </c>
      <c r="P11" s="20">
        <f t="shared" si="2"/>
        <v>5.3E-3</v>
      </c>
      <c r="Q11" s="21">
        <v>210</v>
      </c>
      <c r="R11" s="22">
        <f t="shared" si="3"/>
        <v>1.113</v>
      </c>
      <c r="S11" s="23">
        <f t="shared" si="4"/>
        <v>1.9529999999999998</v>
      </c>
      <c r="T11" s="53"/>
      <c r="U11" s="56">
        <v>135</v>
      </c>
      <c r="V11" s="56">
        <f t="shared" si="5"/>
        <v>0.81</v>
      </c>
      <c r="W11" s="56">
        <f t="shared" si="6"/>
        <v>0.71550000000000002</v>
      </c>
      <c r="X11" s="43"/>
      <c r="Y11" s="43"/>
    </row>
    <row r="12" spans="1:25" x14ac:dyDescent="0.25">
      <c r="A12" s="24" t="s">
        <v>187</v>
      </c>
      <c r="B12" s="16" t="s">
        <v>154</v>
      </c>
      <c r="C12" s="25">
        <v>6.4999999999999997E-3</v>
      </c>
      <c r="D12" s="26">
        <v>1.4999999999999999E-2</v>
      </c>
      <c r="E12" s="26"/>
      <c r="F12" s="27"/>
      <c r="G12" s="25">
        <v>5.0000000000000001E-3</v>
      </c>
      <c r="H12" s="26"/>
      <c r="I12" s="26"/>
      <c r="J12" s="26"/>
      <c r="K12" s="26"/>
      <c r="L12" s="27"/>
      <c r="M12" s="20">
        <f t="shared" si="0"/>
        <v>2.1499999999999998E-2</v>
      </c>
      <c r="N12" s="21">
        <v>140</v>
      </c>
      <c r="O12" s="22">
        <f t="shared" si="1"/>
        <v>3.01</v>
      </c>
      <c r="P12" s="20">
        <f t="shared" si="2"/>
        <v>5.0000000000000001E-3</v>
      </c>
      <c r="Q12" s="21">
        <v>210</v>
      </c>
      <c r="R12" s="22">
        <f t="shared" si="3"/>
        <v>1.05</v>
      </c>
      <c r="S12" s="23">
        <f t="shared" si="4"/>
        <v>4.0599999999999996</v>
      </c>
      <c r="T12" s="53"/>
      <c r="U12" s="56">
        <v>45</v>
      </c>
      <c r="V12" s="56">
        <f t="shared" si="5"/>
        <v>0.96749999999999992</v>
      </c>
      <c r="W12" s="56">
        <f t="shared" si="6"/>
        <v>0.22500000000000001</v>
      </c>
      <c r="X12" s="43"/>
      <c r="Y12" s="43"/>
    </row>
    <row r="13" spans="1:25" x14ac:dyDescent="0.25">
      <c r="A13" s="24" t="s">
        <v>204</v>
      </c>
      <c r="B13" s="16" t="s">
        <v>154</v>
      </c>
      <c r="C13" s="25">
        <v>2.5000000000000001E-3</v>
      </c>
      <c r="D13" s="26"/>
      <c r="E13" s="26"/>
      <c r="F13" s="27"/>
      <c r="G13" s="25"/>
      <c r="H13" s="26"/>
      <c r="I13" s="26"/>
      <c r="J13" s="26"/>
      <c r="K13" s="26"/>
      <c r="L13" s="27"/>
      <c r="M13" s="20">
        <f t="shared" si="0"/>
        <v>2.5000000000000001E-3</v>
      </c>
      <c r="N13" s="21">
        <v>140</v>
      </c>
      <c r="O13" s="22">
        <f t="shared" si="1"/>
        <v>0.35000000000000003</v>
      </c>
      <c r="P13" s="20">
        <f t="shared" si="2"/>
        <v>0</v>
      </c>
      <c r="Q13" s="21">
        <v>210</v>
      </c>
      <c r="R13" s="22">
        <f t="shared" si="3"/>
        <v>0</v>
      </c>
      <c r="S13" s="23">
        <f t="shared" si="4"/>
        <v>0.35000000000000003</v>
      </c>
      <c r="T13" s="53"/>
      <c r="U13" s="56">
        <v>34</v>
      </c>
      <c r="V13" s="56">
        <f t="shared" si="5"/>
        <v>8.5000000000000006E-2</v>
      </c>
      <c r="W13" s="56">
        <f t="shared" si="6"/>
        <v>0</v>
      </c>
      <c r="X13" s="43"/>
      <c r="Y13" s="43"/>
    </row>
    <row r="14" spans="1:25" x14ac:dyDescent="0.25">
      <c r="A14" s="24" t="s">
        <v>205</v>
      </c>
      <c r="B14" s="16" t="s">
        <v>154</v>
      </c>
      <c r="C14" s="25">
        <v>4.0000000000000001E-3</v>
      </c>
      <c r="D14" s="26"/>
      <c r="E14" s="26"/>
      <c r="F14" s="27"/>
      <c r="G14" s="25"/>
      <c r="H14" s="26"/>
      <c r="I14" s="26"/>
      <c r="J14" s="26"/>
      <c r="K14" s="26"/>
      <c r="L14" s="27"/>
      <c r="M14" s="20">
        <f t="shared" si="0"/>
        <v>4.0000000000000001E-3</v>
      </c>
      <c r="N14" s="21">
        <v>140</v>
      </c>
      <c r="O14" s="22">
        <f t="shared" si="1"/>
        <v>0.56000000000000005</v>
      </c>
      <c r="P14" s="20">
        <f t="shared" si="2"/>
        <v>0</v>
      </c>
      <c r="Q14" s="21">
        <v>210</v>
      </c>
      <c r="R14" s="22">
        <f t="shared" si="3"/>
        <v>0</v>
      </c>
      <c r="S14" s="23">
        <f t="shared" si="4"/>
        <v>0.56000000000000005</v>
      </c>
      <c r="T14" s="53"/>
      <c r="U14" s="56">
        <v>135</v>
      </c>
      <c r="V14" s="56">
        <f t="shared" si="5"/>
        <v>0.54</v>
      </c>
      <c r="W14" s="56">
        <f t="shared" si="6"/>
        <v>0</v>
      </c>
      <c r="X14" s="43"/>
      <c r="Y14" s="43"/>
    </row>
    <row r="15" spans="1:25" x14ac:dyDescent="0.25">
      <c r="A15" s="24" t="s">
        <v>230</v>
      </c>
      <c r="B15" s="16" t="s">
        <v>154</v>
      </c>
      <c r="C15" s="25">
        <v>4.0000000000000001E-3</v>
      </c>
      <c r="D15" s="26"/>
      <c r="E15" s="26"/>
      <c r="F15" s="27"/>
      <c r="G15" s="25"/>
      <c r="H15" s="26"/>
      <c r="I15" s="26"/>
      <c r="J15" s="26"/>
      <c r="K15" s="26"/>
      <c r="L15" s="27"/>
      <c r="M15" s="20">
        <f t="shared" si="0"/>
        <v>4.0000000000000001E-3</v>
      </c>
      <c r="N15" s="21">
        <v>140</v>
      </c>
      <c r="O15" s="22">
        <f t="shared" si="1"/>
        <v>0.56000000000000005</v>
      </c>
      <c r="P15" s="20">
        <f t="shared" si="2"/>
        <v>0</v>
      </c>
      <c r="Q15" s="21">
        <v>210</v>
      </c>
      <c r="R15" s="22">
        <f t="shared" si="3"/>
        <v>0</v>
      </c>
      <c r="S15" s="23">
        <f t="shared" si="4"/>
        <v>0.56000000000000005</v>
      </c>
      <c r="T15" s="53"/>
      <c r="U15" s="56">
        <v>93</v>
      </c>
      <c r="V15" s="56">
        <f t="shared" si="5"/>
        <v>0.372</v>
      </c>
      <c r="W15" s="56">
        <f t="shared" si="6"/>
        <v>0</v>
      </c>
      <c r="X15" s="43"/>
      <c r="Y15" s="43"/>
    </row>
    <row r="16" spans="1:25" x14ac:dyDescent="0.25">
      <c r="A16" s="24" t="s">
        <v>188</v>
      </c>
      <c r="B16" s="16" t="s">
        <v>154</v>
      </c>
      <c r="C16" s="25">
        <v>0.01</v>
      </c>
      <c r="D16" s="29"/>
      <c r="E16" s="26"/>
      <c r="F16" s="27"/>
      <c r="G16" s="25"/>
      <c r="H16" s="26"/>
      <c r="I16" s="26">
        <v>8.0999999999999996E-3</v>
      </c>
      <c r="J16" s="26">
        <v>8.5000000000000006E-3</v>
      </c>
      <c r="K16" s="26"/>
      <c r="L16" s="27"/>
      <c r="M16" s="20">
        <f t="shared" si="0"/>
        <v>0.01</v>
      </c>
      <c r="N16" s="21">
        <v>140</v>
      </c>
      <c r="O16" s="22">
        <f t="shared" si="1"/>
        <v>1.4000000000000001</v>
      </c>
      <c r="P16" s="20">
        <f t="shared" si="2"/>
        <v>1.66E-2</v>
      </c>
      <c r="Q16" s="21">
        <v>210</v>
      </c>
      <c r="R16" s="22">
        <f t="shared" si="3"/>
        <v>3.4860000000000002</v>
      </c>
      <c r="S16" s="23">
        <f t="shared" si="4"/>
        <v>4.8860000000000001</v>
      </c>
      <c r="T16" s="53"/>
      <c r="U16" s="56">
        <v>294.94</v>
      </c>
      <c r="V16" s="56">
        <f t="shared" si="5"/>
        <v>2.9494000000000002</v>
      </c>
      <c r="W16" s="56">
        <f t="shared" si="6"/>
        <v>4.8960039999999996</v>
      </c>
      <c r="X16" s="43"/>
      <c r="Y16" s="43"/>
    </row>
    <row r="17" spans="1:25" x14ac:dyDescent="0.25">
      <c r="A17" s="24" t="s">
        <v>223</v>
      </c>
      <c r="B17" s="16" t="s">
        <v>154</v>
      </c>
      <c r="C17" s="28"/>
      <c r="D17" s="26">
        <v>5.0000000000000001E-4</v>
      </c>
      <c r="E17" s="26"/>
      <c r="F17" s="27"/>
      <c r="G17" s="25"/>
      <c r="H17" s="26"/>
      <c r="I17" s="26"/>
      <c r="J17" s="26"/>
      <c r="K17" s="26"/>
      <c r="L17" s="27"/>
      <c r="M17" s="20">
        <f t="shared" si="0"/>
        <v>5.0000000000000001E-4</v>
      </c>
      <c r="N17" s="21">
        <v>140</v>
      </c>
      <c r="O17" s="22">
        <f t="shared" si="1"/>
        <v>7.0000000000000007E-2</v>
      </c>
      <c r="P17" s="20">
        <f t="shared" si="2"/>
        <v>0</v>
      </c>
      <c r="Q17" s="21">
        <v>210</v>
      </c>
      <c r="R17" s="22">
        <f t="shared" si="3"/>
        <v>0</v>
      </c>
      <c r="S17" s="23">
        <f t="shared" si="4"/>
        <v>7.0000000000000007E-2</v>
      </c>
      <c r="T17" s="53"/>
      <c r="U17" s="56">
        <v>230</v>
      </c>
      <c r="V17" s="56">
        <f t="shared" si="5"/>
        <v>0.115</v>
      </c>
      <c r="W17" s="56">
        <f t="shared" si="6"/>
        <v>0</v>
      </c>
      <c r="X17" s="43"/>
      <c r="Y17" s="43"/>
    </row>
    <row r="18" spans="1:25" x14ac:dyDescent="0.25">
      <c r="A18" s="24" t="s">
        <v>190</v>
      </c>
      <c r="B18" s="16" t="s">
        <v>154</v>
      </c>
      <c r="C18" s="28"/>
      <c r="D18" s="26"/>
      <c r="E18" s="26">
        <v>6.3E-2</v>
      </c>
      <c r="F18" s="27"/>
      <c r="G18" s="25"/>
      <c r="H18" s="26"/>
      <c r="I18" s="26"/>
      <c r="J18" s="26"/>
      <c r="K18" s="26"/>
      <c r="L18" s="27"/>
      <c r="M18" s="20">
        <f t="shared" si="0"/>
        <v>6.3E-2</v>
      </c>
      <c r="N18" s="21">
        <v>140</v>
      </c>
      <c r="O18" s="22">
        <f t="shared" si="1"/>
        <v>8.82</v>
      </c>
      <c r="P18" s="20">
        <f t="shared" si="2"/>
        <v>0</v>
      </c>
      <c r="Q18" s="21">
        <v>210</v>
      </c>
      <c r="R18" s="22">
        <f t="shared" si="3"/>
        <v>0</v>
      </c>
      <c r="S18" s="23">
        <f t="shared" si="4"/>
        <v>8.82</v>
      </c>
      <c r="T18" s="53"/>
      <c r="U18" s="56">
        <v>64.88</v>
      </c>
      <c r="V18" s="56">
        <f t="shared" si="5"/>
        <v>4.08744</v>
      </c>
      <c r="W18" s="56">
        <f t="shared" si="6"/>
        <v>0</v>
      </c>
      <c r="X18" s="43"/>
      <c r="Y18" s="43"/>
    </row>
    <row r="19" spans="1:25" x14ac:dyDescent="0.25">
      <c r="A19" s="24" t="s">
        <v>203</v>
      </c>
      <c r="B19" s="16" t="s">
        <v>154</v>
      </c>
      <c r="C19" s="28"/>
      <c r="D19" s="26"/>
      <c r="E19" s="26"/>
      <c r="F19" s="27"/>
      <c r="G19" s="25"/>
      <c r="H19" s="26"/>
      <c r="I19" s="26"/>
      <c r="J19" s="26">
        <v>1.7299999999999999E-2</v>
      </c>
      <c r="K19" s="26"/>
      <c r="L19" s="27">
        <v>0.06</v>
      </c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7.7299999999999994E-2</v>
      </c>
      <c r="Q19" s="21">
        <v>210</v>
      </c>
      <c r="R19" s="22">
        <f t="shared" si="3"/>
        <v>16.232999999999997</v>
      </c>
      <c r="S19" s="23">
        <f t="shared" si="4"/>
        <v>16.232999999999997</v>
      </c>
      <c r="T19" s="53"/>
      <c r="U19" s="56">
        <v>57.75</v>
      </c>
      <c r="V19" s="56">
        <f t="shared" si="5"/>
        <v>0</v>
      </c>
      <c r="W19" s="56">
        <f t="shared" si="6"/>
        <v>4.4640749999999993</v>
      </c>
      <c r="X19" s="43"/>
      <c r="Y19" s="43"/>
    </row>
    <row r="20" spans="1:25" x14ac:dyDescent="0.25">
      <c r="A20" s="24" t="s">
        <v>189</v>
      </c>
      <c r="B20" s="16" t="s">
        <v>154</v>
      </c>
      <c r="C20" s="28"/>
      <c r="D20" s="26"/>
      <c r="E20" s="26">
        <v>1.66E-2</v>
      </c>
      <c r="F20" s="27"/>
      <c r="G20" s="25"/>
      <c r="H20" s="26"/>
      <c r="I20" s="26"/>
      <c r="J20" s="26"/>
      <c r="K20" s="26"/>
      <c r="L20" s="27"/>
      <c r="M20" s="20">
        <f t="shared" si="0"/>
        <v>1.66E-2</v>
      </c>
      <c r="N20" s="21">
        <v>140</v>
      </c>
      <c r="O20" s="22">
        <f t="shared" si="1"/>
        <v>2.3239999999999998</v>
      </c>
      <c r="P20" s="20">
        <f t="shared" si="2"/>
        <v>0</v>
      </c>
      <c r="Q20" s="21">
        <v>210</v>
      </c>
      <c r="R20" s="22">
        <f t="shared" si="3"/>
        <v>0</v>
      </c>
      <c r="S20" s="23">
        <f t="shared" si="4"/>
        <v>2.3239999999999998</v>
      </c>
      <c r="T20" s="53"/>
      <c r="U20" s="56">
        <v>420</v>
      </c>
      <c r="V20" s="56">
        <f t="shared" si="5"/>
        <v>6.9720000000000004</v>
      </c>
      <c r="W20" s="56">
        <f t="shared" si="6"/>
        <v>0</v>
      </c>
      <c r="X20" s="43"/>
      <c r="Y20" s="43"/>
    </row>
    <row r="21" spans="1:25" x14ac:dyDescent="0.25">
      <c r="A21" s="24" t="s">
        <v>416</v>
      </c>
      <c r="B21" s="16" t="s">
        <v>154</v>
      </c>
      <c r="C21" s="28"/>
      <c r="D21" s="26"/>
      <c r="E21" s="26"/>
      <c r="F21" s="27">
        <v>0.20599999999999999</v>
      </c>
      <c r="G21" s="25"/>
      <c r="H21" s="26"/>
      <c r="I21" s="26"/>
      <c r="J21" s="26"/>
      <c r="K21" s="26"/>
      <c r="L21" s="27"/>
      <c r="M21" s="20">
        <f t="shared" si="0"/>
        <v>0.20599999999999999</v>
      </c>
      <c r="N21" s="21">
        <v>140</v>
      </c>
      <c r="O21" s="22">
        <f t="shared" si="1"/>
        <v>28.84</v>
      </c>
      <c r="P21" s="20">
        <f t="shared" si="2"/>
        <v>0</v>
      </c>
      <c r="Q21" s="21">
        <v>210</v>
      </c>
      <c r="R21" s="22">
        <f t="shared" si="3"/>
        <v>0</v>
      </c>
      <c r="S21" s="23">
        <f t="shared" si="4"/>
        <v>28.84</v>
      </c>
      <c r="T21" s="53"/>
      <c r="U21" s="56">
        <v>72</v>
      </c>
      <c r="V21" s="56">
        <f t="shared" si="5"/>
        <v>14.831999999999999</v>
      </c>
      <c r="W21" s="56">
        <f t="shared" si="6"/>
        <v>0</v>
      </c>
      <c r="X21" s="43"/>
      <c r="Y21" s="43"/>
    </row>
    <row r="22" spans="1:25" x14ac:dyDescent="0.25">
      <c r="A22" s="24" t="s">
        <v>193</v>
      </c>
      <c r="B22" s="16" t="s">
        <v>154</v>
      </c>
      <c r="C22" s="28"/>
      <c r="D22" s="26"/>
      <c r="E22" s="26"/>
      <c r="F22" s="27"/>
      <c r="G22" s="25">
        <v>5.6300000000000003E-2</v>
      </c>
      <c r="H22" s="26"/>
      <c r="I22" s="26"/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5.6300000000000003E-2</v>
      </c>
      <c r="Q22" s="21">
        <v>210</v>
      </c>
      <c r="R22" s="22">
        <f t="shared" si="3"/>
        <v>11.823</v>
      </c>
      <c r="S22" s="23">
        <f t="shared" si="4"/>
        <v>11.823</v>
      </c>
      <c r="T22" s="53"/>
      <c r="U22" s="56">
        <v>22</v>
      </c>
      <c r="V22" s="56">
        <f t="shared" si="5"/>
        <v>0</v>
      </c>
      <c r="W22" s="56">
        <f t="shared" si="6"/>
        <v>1.2386000000000001</v>
      </c>
      <c r="X22" s="43"/>
      <c r="Y22" s="43"/>
    </row>
    <row r="23" spans="1:25" x14ac:dyDescent="0.25">
      <c r="A23" s="24" t="s">
        <v>214</v>
      </c>
      <c r="B23" s="16" t="s">
        <v>154</v>
      </c>
      <c r="C23" s="28"/>
      <c r="D23" s="26"/>
      <c r="E23" s="26"/>
      <c r="F23" s="27"/>
      <c r="G23" s="25">
        <v>3.5700000000000003E-2</v>
      </c>
      <c r="H23" s="26"/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3.5700000000000003E-2</v>
      </c>
      <c r="Q23" s="21">
        <v>210</v>
      </c>
      <c r="R23" s="22">
        <f t="shared" si="3"/>
        <v>7.4970000000000008</v>
      </c>
      <c r="S23" s="23">
        <f t="shared" si="4"/>
        <v>7.4970000000000008</v>
      </c>
      <c r="T23" s="53"/>
      <c r="U23" s="56">
        <v>90</v>
      </c>
      <c r="V23" s="56">
        <f t="shared" si="5"/>
        <v>0</v>
      </c>
      <c r="W23" s="56">
        <f t="shared" si="6"/>
        <v>3.2130000000000001</v>
      </c>
      <c r="X23" s="43"/>
      <c r="Y23" s="43"/>
    </row>
    <row r="24" spans="1:25" x14ac:dyDescent="0.25">
      <c r="A24" s="24" t="s">
        <v>195</v>
      </c>
      <c r="B24" s="16" t="s">
        <v>154</v>
      </c>
      <c r="C24" s="25"/>
      <c r="D24" s="26"/>
      <c r="E24" s="26"/>
      <c r="F24" s="27"/>
      <c r="G24" s="25">
        <v>5.0000000000000001E-3</v>
      </c>
      <c r="H24" s="26">
        <v>5.0000000000000001E-3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0.01</v>
      </c>
      <c r="Q24" s="21">
        <v>210</v>
      </c>
      <c r="R24" s="22">
        <f t="shared" si="3"/>
        <v>2.1</v>
      </c>
      <c r="S24" s="23">
        <f t="shared" si="4"/>
        <v>2.1</v>
      </c>
      <c r="T24" s="53"/>
      <c r="U24" s="56">
        <v>84.78</v>
      </c>
      <c r="V24" s="56">
        <f t="shared" si="5"/>
        <v>0</v>
      </c>
      <c r="W24" s="56">
        <f t="shared" si="6"/>
        <v>0.8478</v>
      </c>
      <c r="X24" s="43"/>
      <c r="Y24" s="43"/>
    </row>
    <row r="25" spans="1:25" x14ac:dyDescent="0.25">
      <c r="A25" s="24" t="s">
        <v>251</v>
      </c>
      <c r="B25" s="16" t="s">
        <v>154</v>
      </c>
      <c r="C25" s="28"/>
      <c r="D25" s="26"/>
      <c r="E25" s="26"/>
      <c r="F25" s="27"/>
      <c r="G25" s="25">
        <v>1.1999999999999999E-3</v>
      </c>
      <c r="H25" s="26">
        <v>1E-3</v>
      </c>
      <c r="I25" s="26"/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2.1999999999999997E-3</v>
      </c>
      <c r="Q25" s="21">
        <v>210</v>
      </c>
      <c r="R25" s="22">
        <f t="shared" si="3"/>
        <v>0.46199999999999991</v>
      </c>
      <c r="S25" s="23">
        <f t="shared" si="4"/>
        <v>0.46199999999999991</v>
      </c>
      <c r="T25" s="53"/>
      <c r="U25" s="56">
        <v>195</v>
      </c>
      <c r="V25" s="56">
        <f t="shared" si="5"/>
        <v>0</v>
      </c>
      <c r="W25" s="56">
        <f t="shared" si="6"/>
        <v>0.42899999999999994</v>
      </c>
      <c r="X25" s="43"/>
      <c r="Y25" s="43"/>
    </row>
    <row r="26" spans="1:25" x14ac:dyDescent="0.25">
      <c r="A26" s="24" t="s">
        <v>199</v>
      </c>
      <c r="B26" s="16" t="s">
        <v>154</v>
      </c>
      <c r="C26" s="28"/>
      <c r="D26" s="26"/>
      <c r="E26" s="26"/>
      <c r="F26" s="27"/>
      <c r="G26" s="25"/>
      <c r="H26" s="26">
        <v>0.1</v>
      </c>
      <c r="I26" s="26">
        <v>0.23760000000000001</v>
      </c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0.33760000000000001</v>
      </c>
      <c r="Q26" s="21">
        <v>210</v>
      </c>
      <c r="R26" s="22">
        <f t="shared" si="3"/>
        <v>70.896000000000001</v>
      </c>
      <c r="S26" s="23">
        <f t="shared" si="4"/>
        <v>70.896000000000001</v>
      </c>
      <c r="T26" s="53"/>
      <c r="U26" s="56">
        <v>21</v>
      </c>
      <c r="V26" s="56">
        <f t="shared" si="5"/>
        <v>0</v>
      </c>
      <c r="W26" s="56">
        <f t="shared" si="6"/>
        <v>7.0895999999999999</v>
      </c>
      <c r="X26" s="43"/>
      <c r="Y26" s="43"/>
    </row>
    <row r="27" spans="1:25" x14ac:dyDescent="0.25">
      <c r="A27" s="24" t="s">
        <v>231</v>
      </c>
      <c r="B27" s="16" t="s">
        <v>154</v>
      </c>
      <c r="C27" s="28"/>
      <c r="D27" s="26"/>
      <c r="E27" s="26"/>
      <c r="F27" s="27"/>
      <c r="G27" s="25"/>
      <c r="H27" s="26">
        <v>5.0000000000000001E-3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5.0000000000000001E-3</v>
      </c>
      <c r="Q27" s="21">
        <v>210</v>
      </c>
      <c r="R27" s="22">
        <f t="shared" si="3"/>
        <v>1.05</v>
      </c>
      <c r="S27" s="23">
        <f t="shared" si="4"/>
        <v>1.05</v>
      </c>
      <c r="T27" s="53"/>
      <c r="U27" s="56">
        <v>34</v>
      </c>
      <c r="V27" s="56">
        <f t="shared" si="5"/>
        <v>0</v>
      </c>
      <c r="W27" s="56">
        <f t="shared" si="6"/>
        <v>0.17</v>
      </c>
      <c r="X27" s="43"/>
      <c r="Y27" s="43"/>
    </row>
    <row r="28" spans="1:25" x14ac:dyDescent="0.25">
      <c r="A28" s="24" t="s">
        <v>194</v>
      </c>
      <c r="B28" s="16" t="s">
        <v>154</v>
      </c>
      <c r="C28" s="25">
        <v>0.11700000000000001</v>
      </c>
      <c r="D28" s="26"/>
      <c r="E28" s="26"/>
      <c r="F28" s="27"/>
      <c r="G28" s="25">
        <v>1.8800000000000001E-2</v>
      </c>
      <c r="H28" s="26">
        <v>1.0500000000000001E-2</v>
      </c>
      <c r="I28" s="26"/>
      <c r="J28" s="26"/>
      <c r="K28" s="26"/>
      <c r="L28" s="27"/>
      <c r="M28" s="20">
        <f t="shared" si="0"/>
        <v>0.11700000000000001</v>
      </c>
      <c r="N28" s="21">
        <v>140</v>
      </c>
      <c r="O28" s="22">
        <f t="shared" si="1"/>
        <v>16.380000000000003</v>
      </c>
      <c r="P28" s="20">
        <f t="shared" si="2"/>
        <v>2.93E-2</v>
      </c>
      <c r="Q28" s="21">
        <v>210</v>
      </c>
      <c r="R28" s="22">
        <f t="shared" si="3"/>
        <v>6.1529999999999996</v>
      </c>
      <c r="S28" s="23">
        <f t="shared" si="4"/>
        <v>22.533000000000001</v>
      </c>
      <c r="T28" s="53"/>
      <c r="U28" s="56">
        <v>27</v>
      </c>
      <c r="V28" s="56">
        <f t="shared" si="5"/>
        <v>3.1590000000000003</v>
      </c>
      <c r="W28" s="56">
        <f t="shared" si="6"/>
        <v>0.79110000000000003</v>
      </c>
      <c r="X28" s="43"/>
      <c r="Y28" s="43"/>
    </row>
    <row r="29" spans="1:25" x14ac:dyDescent="0.25">
      <c r="A29" s="24" t="s">
        <v>218</v>
      </c>
      <c r="B29" s="16" t="s">
        <v>154</v>
      </c>
      <c r="C29" s="28"/>
      <c r="D29" s="26"/>
      <c r="E29" s="26"/>
      <c r="F29" s="27"/>
      <c r="G29" s="25">
        <v>6.0000000000000001E-3</v>
      </c>
      <c r="H29" s="26">
        <v>6.0000000000000001E-3</v>
      </c>
      <c r="I29" s="26"/>
      <c r="J29" s="26"/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1.2E-2</v>
      </c>
      <c r="Q29" s="21">
        <v>210</v>
      </c>
      <c r="R29" s="22">
        <f t="shared" si="3"/>
        <v>2.52</v>
      </c>
      <c r="S29" s="23">
        <f t="shared" si="4"/>
        <v>2.52</v>
      </c>
      <c r="T29" s="53"/>
      <c r="U29" s="56">
        <v>22</v>
      </c>
      <c r="V29" s="56">
        <f t="shared" si="5"/>
        <v>0</v>
      </c>
      <c r="W29" s="56">
        <f t="shared" si="6"/>
        <v>0.26400000000000001</v>
      </c>
      <c r="X29" s="43"/>
      <c r="Y29" s="43"/>
    </row>
    <row r="30" spans="1:25" x14ac:dyDescent="0.25">
      <c r="A30" s="24" t="s">
        <v>217</v>
      </c>
      <c r="B30" s="16" t="s">
        <v>154</v>
      </c>
      <c r="C30" s="28"/>
      <c r="D30" s="26"/>
      <c r="E30" s="26"/>
      <c r="F30" s="27"/>
      <c r="G30" s="25"/>
      <c r="H30" s="26">
        <v>2.6800000000000001E-2</v>
      </c>
      <c r="I30" s="26"/>
      <c r="J30" s="26"/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2.6800000000000001E-2</v>
      </c>
      <c r="Q30" s="21">
        <v>210</v>
      </c>
      <c r="R30" s="22">
        <f t="shared" si="3"/>
        <v>5.6280000000000001</v>
      </c>
      <c r="S30" s="23">
        <f t="shared" si="4"/>
        <v>5.6280000000000001</v>
      </c>
      <c r="T30" s="53"/>
      <c r="U30" s="56">
        <v>78</v>
      </c>
      <c r="V30" s="56">
        <f t="shared" si="5"/>
        <v>0</v>
      </c>
      <c r="W30" s="56">
        <f t="shared" si="6"/>
        <v>2.0904000000000003</v>
      </c>
      <c r="X30" s="43"/>
      <c r="Y30" s="43"/>
    </row>
    <row r="31" spans="1:25" x14ac:dyDescent="0.25">
      <c r="A31" s="24" t="s">
        <v>197</v>
      </c>
      <c r="B31" s="16" t="s">
        <v>154</v>
      </c>
      <c r="C31" s="28"/>
      <c r="D31" s="26"/>
      <c r="E31" s="26"/>
      <c r="F31" s="27"/>
      <c r="G31" s="25">
        <v>5.0000000000000001E-4</v>
      </c>
      <c r="H31" s="26">
        <v>1E-3</v>
      </c>
      <c r="I31" s="26">
        <v>1E-3</v>
      </c>
      <c r="J31" s="26">
        <v>1E-3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3.5000000000000001E-3</v>
      </c>
      <c r="Q31" s="21">
        <v>210</v>
      </c>
      <c r="R31" s="22">
        <f t="shared" si="3"/>
        <v>0.73499999999999999</v>
      </c>
      <c r="S31" s="23">
        <f t="shared" si="4"/>
        <v>0.73499999999999999</v>
      </c>
      <c r="T31" s="53"/>
      <c r="U31" s="56">
        <v>15</v>
      </c>
      <c r="V31" s="56">
        <f t="shared" si="5"/>
        <v>0</v>
      </c>
      <c r="W31" s="56">
        <f t="shared" si="6"/>
        <v>5.2499999999999998E-2</v>
      </c>
      <c r="X31" s="43"/>
      <c r="Y31" s="43"/>
    </row>
    <row r="32" spans="1:25" x14ac:dyDescent="0.25">
      <c r="A32" s="24" t="s">
        <v>198</v>
      </c>
      <c r="B32" s="16" t="s">
        <v>154</v>
      </c>
      <c r="C32" s="28"/>
      <c r="D32" s="26"/>
      <c r="E32" s="26"/>
      <c r="F32" s="27"/>
      <c r="G32" s="25"/>
      <c r="H32" s="26"/>
      <c r="I32" s="26"/>
      <c r="J32" s="26">
        <v>0.1227</v>
      </c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0.1227</v>
      </c>
      <c r="Q32" s="21">
        <v>210</v>
      </c>
      <c r="R32" s="22">
        <f t="shared" si="3"/>
        <v>25.766999999999999</v>
      </c>
      <c r="S32" s="23">
        <f t="shared" si="4"/>
        <v>25.766999999999999</v>
      </c>
      <c r="T32" s="53"/>
      <c r="U32" s="56">
        <v>264.95</v>
      </c>
      <c r="V32" s="56">
        <f t="shared" si="5"/>
        <v>0</v>
      </c>
      <c r="W32" s="56">
        <f t="shared" si="6"/>
        <v>32.509365000000003</v>
      </c>
      <c r="X32" s="43"/>
      <c r="Y32" s="43"/>
    </row>
    <row r="33" spans="1:25" x14ac:dyDescent="0.25">
      <c r="A33" s="24" t="s">
        <v>220</v>
      </c>
      <c r="B33" s="16" t="s">
        <v>154</v>
      </c>
      <c r="C33" s="28"/>
      <c r="D33" s="26"/>
      <c r="E33" s="26"/>
      <c r="F33" s="27"/>
      <c r="G33" s="25"/>
      <c r="H33" s="26">
        <v>1E-3</v>
      </c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1E-3</v>
      </c>
      <c r="Q33" s="21">
        <v>210</v>
      </c>
      <c r="R33" s="22">
        <f t="shared" si="3"/>
        <v>0.21</v>
      </c>
      <c r="S33" s="23">
        <f t="shared" si="4"/>
        <v>0.21</v>
      </c>
      <c r="T33" s="53"/>
      <c r="U33" s="56">
        <v>350</v>
      </c>
      <c r="V33" s="56">
        <f t="shared" si="5"/>
        <v>0</v>
      </c>
      <c r="W33" s="56">
        <f t="shared" si="6"/>
        <v>0.35000000000000003</v>
      </c>
      <c r="X33" s="43"/>
      <c r="Y33" s="43"/>
    </row>
    <row r="34" spans="1:25" x14ac:dyDescent="0.25">
      <c r="A34" s="24" t="s">
        <v>206</v>
      </c>
      <c r="B34" s="16" t="s">
        <v>154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210</v>
      </c>
      <c r="R34" s="22">
        <f t="shared" si="3"/>
        <v>0</v>
      </c>
      <c r="S34" s="23">
        <f t="shared" si="4"/>
        <v>0</v>
      </c>
      <c r="T34" s="53"/>
      <c r="U34" s="56">
        <v>150</v>
      </c>
      <c r="V34" s="56">
        <f t="shared" si="5"/>
        <v>0</v>
      </c>
      <c r="W34" s="56">
        <f t="shared" si="6"/>
        <v>0</v>
      </c>
      <c r="X34" s="43"/>
      <c r="Y34" s="43"/>
    </row>
    <row r="35" spans="1:25" x14ac:dyDescent="0.25">
      <c r="A35" s="24" t="s">
        <v>221</v>
      </c>
      <c r="B35" s="16" t="s">
        <v>154</v>
      </c>
      <c r="C35" s="25"/>
      <c r="D35" s="26"/>
      <c r="E35" s="26"/>
      <c r="F35" s="27"/>
      <c r="G35" s="25"/>
      <c r="H35" s="26"/>
      <c r="I35" s="26"/>
      <c r="J35" s="26"/>
      <c r="K35" s="26">
        <v>0.2</v>
      </c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0.2</v>
      </c>
      <c r="Q35" s="21">
        <v>210</v>
      </c>
      <c r="R35" s="22">
        <f t="shared" si="3"/>
        <v>42</v>
      </c>
      <c r="S35" s="23">
        <f t="shared" si="4"/>
        <v>42</v>
      </c>
      <c r="T35" s="53"/>
      <c r="U35" s="56">
        <v>40</v>
      </c>
      <c r="V35" s="56">
        <f t="shared" si="5"/>
        <v>0</v>
      </c>
      <c r="W35" s="56">
        <f t="shared" si="6"/>
        <v>8</v>
      </c>
      <c r="X35" s="43"/>
      <c r="Y35" s="43"/>
    </row>
    <row r="36" spans="1:25" ht="15.75" thickBot="1" x14ac:dyDescent="0.3">
      <c r="A36" s="32" t="s">
        <v>208</v>
      </c>
      <c r="B36" s="48" t="s">
        <v>154</v>
      </c>
      <c r="C36" s="33"/>
      <c r="D36" s="34"/>
      <c r="E36" s="34"/>
      <c r="F36" s="35"/>
      <c r="G36" s="33"/>
      <c r="H36" s="34"/>
      <c r="I36" s="34"/>
      <c r="J36" s="34"/>
      <c r="K36" s="34"/>
      <c r="L36" s="35">
        <v>0.06</v>
      </c>
      <c r="M36" s="39">
        <f t="shared" si="0"/>
        <v>0</v>
      </c>
      <c r="N36" s="21">
        <v>140</v>
      </c>
      <c r="O36" s="41">
        <f t="shared" si="1"/>
        <v>0</v>
      </c>
      <c r="P36" s="39">
        <f t="shared" si="2"/>
        <v>0.06</v>
      </c>
      <c r="Q36" s="40">
        <v>210</v>
      </c>
      <c r="R36" s="41">
        <f t="shared" si="3"/>
        <v>12.6</v>
      </c>
      <c r="S36" s="42">
        <f t="shared" si="4"/>
        <v>12.6</v>
      </c>
      <c r="T36" s="54"/>
      <c r="U36" s="56">
        <v>34.29</v>
      </c>
      <c r="V36" s="56">
        <f t="shared" si="5"/>
        <v>0</v>
      </c>
      <c r="W36" s="56">
        <f t="shared" si="6"/>
        <v>2.0573999999999999</v>
      </c>
      <c r="X36" s="43"/>
      <c r="Y36" s="43"/>
    </row>
    <row r="37" spans="1:25" x14ac:dyDescent="0.25">
      <c r="A37" s="4"/>
      <c r="B37" s="4"/>
      <c r="C37" s="4"/>
      <c r="D37" s="4"/>
      <c r="E37" s="382"/>
      <c r="F37" s="382"/>
      <c r="G37" s="382"/>
      <c r="H37" s="382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  <c r="V37" s="57">
        <f>SUM(V8:V36)</f>
        <v>51.708840000000002</v>
      </c>
      <c r="W37" s="57">
        <f>SUM(W8:W36)</f>
        <v>70.021794</v>
      </c>
    </row>
    <row r="38" spans="1:25" x14ac:dyDescent="0.25">
      <c r="A38" s="4" t="s">
        <v>155</v>
      </c>
      <c r="B38" s="4"/>
      <c r="C38" s="4"/>
      <c r="D38" s="4"/>
      <c r="E38" s="349" t="s">
        <v>156</v>
      </c>
      <c r="F38" s="349"/>
      <c r="G38" s="349"/>
      <c r="H38" s="34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V38" s="55"/>
      <c r="W38" s="57">
        <f>V37+W37</f>
        <v>121.73063400000001</v>
      </c>
    </row>
    <row r="48" spans="1:25" x14ac:dyDescent="0.25">
      <c r="A48" s="71" t="s">
        <v>244</v>
      </c>
      <c r="B48" s="4"/>
      <c r="C48" s="350" t="s">
        <v>135</v>
      </c>
      <c r="D48" s="350"/>
      <c r="E48" s="350"/>
      <c r="F48" s="350"/>
      <c r="G48" s="350"/>
      <c r="H48" s="350"/>
      <c r="I48" s="350"/>
      <c r="J48" s="350"/>
      <c r="K48" s="350"/>
      <c r="L48" s="350"/>
      <c r="M48" s="347"/>
      <c r="N48" s="347"/>
      <c r="O48" s="347"/>
      <c r="P48" s="347"/>
      <c r="Q48" s="4"/>
      <c r="R48" s="4"/>
      <c r="S48" s="4"/>
      <c r="T48" s="4"/>
    </row>
    <row r="49" spans="1:25" x14ac:dyDescent="0.25">
      <c r="A49" s="4"/>
      <c r="B49" s="5"/>
      <c r="C49" s="347" t="s">
        <v>576</v>
      </c>
      <c r="D49" s="347"/>
      <c r="E49" s="347"/>
      <c r="F49" s="347"/>
      <c r="G49" s="347"/>
      <c r="H49" s="347"/>
      <c r="I49" s="347"/>
      <c r="J49" s="347"/>
      <c r="K49" s="347"/>
      <c r="L49" s="4"/>
      <c r="M49" s="347"/>
      <c r="N49" s="347"/>
      <c r="O49" s="347"/>
      <c r="P49" s="347"/>
      <c r="Q49" s="4"/>
      <c r="R49" s="4"/>
      <c r="S49" s="4"/>
      <c r="T49" s="4"/>
    </row>
    <row r="50" spans="1:25" ht="15.75" thickBot="1" x14ac:dyDescent="0.3">
      <c r="A50" s="4"/>
      <c r="B50" s="4"/>
      <c r="C50" s="383" t="s">
        <v>136</v>
      </c>
      <c r="D50" s="383"/>
      <c r="E50" s="383"/>
      <c r="F50" s="383"/>
      <c r="G50" s="383"/>
      <c r="H50" s="383"/>
      <c r="I50" s="383"/>
      <c r="J50" s="383"/>
      <c r="K50" s="4"/>
      <c r="L50" s="4"/>
      <c r="M50" s="384"/>
      <c r="N50" s="384"/>
      <c r="O50" s="384"/>
      <c r="P50" s="384"/>
      <c r="Q50" s="4"/>
      <c r="R50" s="4"/>
      <c r="S50" s="4"/>
      <c r="T50" s="4"/>
    </row>
    <row r="51" spans="1:25" ht="14.25" customHeight="1" x14ac:dyDescent="0.25">
      <c r="A51" s="332" t="s">
        <v>137</v>
      </c>
      <c r="B51" s="335" t="s">
        <v>138</v>
      </c>
      <c r="C51" s="373" t="s">
        <v>139</v>
      </c>
      <c r="D51" s="374"/>
      <c r="E51" s="374"/>
      <c r="F51" s="375"/>
      <c r="G51" s="373" t="s">
        <v>140</v>
      </c>
      <c r="H51" s="374"/>
      <c r="I51" s="374"/>
      <c r="J51" s="374"/>
      <c r="K51" s="374"/>
      <c r="L51" s="375"/>
      <c r="M51" s="376" t="s">
        <v>141</v>
      </c>
      <c r="N51" s="377"/>
      <c r="O51" s="378"/>
      <c r="P51" s="376" t="s">
        <v>142</v>
      </c>
      <c r="Q51" s="377"/>
      <c r="R51" s="378"/>
      <c r="S51" s="385" t="s">
        <v>143</v>
      </c>
      <c r="T51" s="388" t="s">
        <v>144</v>
      </c>
      <c r="U51" s="43"/>
      <c r="V51" s="43"/>
      <c r="W51" s="43"/>
      <c r="X51" s="43"/>
      <c r="Y51" s="43"/>
    </row>
    <row r="52" spans="1:25" ht="30" customHeight="1" x14ac:dyDescent="0.25">
      <c r="A52" s="333"/>
      <c r="B52" s="336"/>
      <c r="C52" s="367" t="s">
        <v>598</v>
      </c>
      <c r="D52" s="356" t="s">
        <v>67</v>
      </c>
      <c r="E52" s="356" t="s">
        <v>172</v>
      </c>
      <c r="F52" s="358" t="s">
        <v>385</v>
      </c>
      <c r="G52" s="369" t="s">
        <v>110</v>
      </c>
      <c r="H52" s="356" t="s">
        <v>89</v>
      </c>
      <c r="I52" s="356" t="s">
        <v>90</v>
      </c>
      <c r="J52" s="356" t="s">
        <v>91</v>
      </c>
      <c r="K52" s="356" t="s">
        <v>72</v>
      </c>
      <c r="L52" s="358" t="s">
        <v>145</v>
      </c>
      <c r="M52" s="379"/>
      <c r="N52" s="380"/>
      <c r="O52" s="381"/>
      <c r="P52" s="379"/>
      <c r="Q52" s="380"/>
      <c r="R52" s="381"/>
      <c r="S52" s="386"/>
      <c r="T52" s="389"/>
      <c r="U52" s="43"/>
      <c r="V52" s="43"/>
      <c r="W52" s="43"/>
      <c r="X52" s="43"/>
      <c r="Y52" s="43"/>
    </row>
    <row r="53" spans="1:25" ht="41.25" customHeight="1" thickBot="1" x14ac:dyDescent="0.3">
      <c r="A53" s="334"/>
      <c r="B53" s="337"/>
      <c r="C53" s="368"/>
      <c r="D53" s="357"/>
      <c r="E53" s="357"/>
      <c r="F53" s="359"/>
      <c r="G53" s="370"/>
      <c r="H53" s="357"/>
      <c r="I53" s="357"/>
      <c r="J53" s="357"/>
      <c r="K53" s="357"/>
      <c r="L53" s="359"/>
      <c r="M53" s="6" t="s">
        <v>146</v>
      </c>
      <c r="N53" s="2" t="s">
        <v>147</v>
      </c>
      <c r="O53" s="1" t="s">
        <v>148</v>
      </c>
      <c r="P53" s="7" t="s">
        <v>146</v>
      </c>
      <c r="Q53" s="2" t="s">
        <v>147</v>
      </c>
      <c r="R53" s="3" t="s">
        <v>148</v>
      </c>
      <c r="S53" s="387"/>
      <c r="T53" s="390"/>
      <c r="U53" s="44"/>
      <c r="V53" s="44"/>
      <c r="W53" s="43"/>
      <c r="X53" s="43"/>
      <c r="Y53" s="43"/>
    </row>
    <row r="54" spans="1:25" ht="15.75" thickBot="1" x14ac:dyDescent="0.3">
      <c r="A54" s="8" t="s">
        <v>149</v>
      </c>
      <c r="B54" s="9"/>
      <c r="C54" s="38" t="s">
        <v>541</v>
      </c>
      <c r="D54" s="10" t="s">
        <v>150</v>
      </c>
      <c r="E54" s="10" t="s">
        <v>542</v>
      </c>
      <c r="F54" s="37" t="s">
        <v>150</v>
      </c>
      <c r="G54" s="38" t="s">
        <v>153</v>
      </c>
      <c r="H54" s="10" t="s">
        <v>150</v>
      </c>
      <c r="I54" s="10" t="s">
        <v>152</v>
      </c>
      <c r="J54" s="10" t="s">
        <v>432</v>
      </c>
      <c r="K54" s="10" t="s">
        <v>150</v>
      </c>
      <c r="L54" s="37" t="s">
        <v>341</v>
      </c>
      <c r="M54" s="11"/>
      <c r="N54" s="12"/>
      <c r="O54" s="13"/>
      <c r="P54" s="11"/>
      <c r="Q54" s="12"/>
      <c r="R54" s="13"/>
      <c r="S54" s="14"/>
      <c r="T54" s="51"/>
      <c r="U54" s="55" t="s">
        <v>250</v>
      </c>
      <c r="V54" s="55" t="s">
        <v>32</v>
      </c>
      <c r="W54" s="55" t="s">
        <v>33</v>
      </c>
      <c r="X54" s="43"/>
      <c r="Y54" s="43"/>
    </row>
    <row r="55" spans="1:25" x14ac:dyDescent="0.25">
      <c r="A55" s="15" t="s">
        <v>215</v>
      </c>
      <c r="B55" s="16" t="s">
        <v>154</v>
      </c>
      <c r="C55" s="17">
        <v>5.1900000000000002E-2</v>
      </c>
      <c r="D55" s="18"/>
      <c r="E55" s="18"/>
      <c r="F55" s="19"/>
      <c r="G55" s="17"/>
      <c r="H55" s="18"/>
      <c r="I55" s="18"/>
      <c r="J55" s="18"/>
      <c r="K55" s="18"/>
      <c r="L55" s="19"/>
      <c r="M55" s="20">
        <f>C55+D55+E55+F55</f>
        <v>5.1900000000000002E-2</v>
      </c>
      <c r="N55" s="21">
        <v>240</v>
      </c>
      <c r="O55" s="22">
        <f>M55*N55</f>
        <v>12.456</v>
      </c>
      <c r="P55" s="20">
        <f>G55+H55+I55+J55+K55+L55</f>
        <v>0</v>
      </c>
      <c r="Q55" s="21">
        <v>190</v>
      </c>
      <c r="R55" s="22">
        <f>P55*Q55</f>
        <v>0</v>
      </c>
      <c r="S55" s="23">
        <f>O55+R55</f>
        <v>12.456</v>
      </c>
      <c r="T55" s="52"/>
      <c r="U55" s="56">
        <v>225</v>
      </c>
      <c r="V55" s="56">
        <f>M55*U55</f>
        <v>11.6775</v>
      </c>
      <c r="W55" s="56">
        <f>P55*U55</f>
        <v>0</v>
      </c>
      <c r="X55" s="43"/>
      <c r="Y55" s="43"/>
    </row>
    <row r="56" spans="1:25" x14ac:dyDescent="0.25">
      <c r="A56" s="24" t="s">
        <v>229</v>
      </c>
      <c r="B56" s="16" t="s">
        <v>154</v>
      </c>
      <c r="C56" s="25">
        <v>1.37E-2</v>
      </c>
      <c r="D56" s="26"/>
      <c r="E56" s="26"/>
      <c r="F56" s="27"/>
      <c r="G56" s="25"/>
      <c r="H56" s="26"/>
      <c r="I56" s="26"/>
      <c r="J56" s="26"/>
      <c r="K56" s="26"/>
      <c r="L56" s="27"/>
      <c r="M56" s="20">
        <f t="shared" ref="M56:M84" si="7">C56+D56+E56+F56</f>
        <v>1.37E-2</v>
      </c>
      <c r="N56" s="21">
        <v>240</v>
      </c>
      <c r="O56" s="22">
        <f t="shared" ref="O56:O84" si="8">M56*N56</f>
        <v>3.2880000000000003</v>
      </c>
      <c r="P56" s="20">
        <f t="shared" ref="P56:P84" si="9">G56+H56+I56+J56+K56+L56</f>
        <v>0</v>
      </c>
      <c r="Q56" s="21">
        <v>190</v>
      </c>
      <c r="R56" s="22">
        <f t="shared" ref="R56:R84" si="10">P56*Q56</f>
        <v>0</v>
      </c>
      <c r="S56" s="23">
        <f t="shared" ref="S56:S84" si="11">O56+R56</f>
        <v>3.2880000000000003</v>
      </c>
      <c r="T56" s="53"/>
      <c r="U56" s="56">
        <v>40</v>
      </c>
      <c r="V56" s="56">
        <f t="shared" ref="V56:V84" si="12">M56*U56</f>
        <v>0.54800000000000004</v>
      </c>
      <c r="W56" s="56">
        <f t="shared" ref="W56:W84" si="13">P56*U56</f>
        <v>0</v>
      </c>
      <c r="X56" s="43"/>
      <c r="Y56" s="43"/>
    </row>
    <row r="57" spans="1:25" x14ac:dyDescent="0.25">
      <c r="A57" s="24" t="s">
        <v>186</v>
      </c>
      <c r="B57" s="16" t="s">
        <v>154</v>
      </c>
      <c r="C57" s="25">
        <v>6.6400000000000001E-2</v>
      </c>
      <c r="D57" s="26"/>
      <c r="E57" s="26"/>
      <c r="F57" s="27"/>
      <c r="G57" s="25"/>
      <c r="H57" s="26"/>
      <c r="I57" s="26"/>
      <c r="J57" s="26"/>
      <c r="K57" s="26"/>
      <c r="L57" s="27"/>
      <c r="M57" s="20">
        <f t="shared" si="7"/>
        <v>6.6400000000000001E-2</v>
      </c>
      <c r="N57" s="21">
        <v>240</v>
      </c>
      <c r="O57" s="22">
        <f t="shared" si="8"/>
        <v>15.936</v>
      </c>
      <c r="P57" s="20">
        <f t="shared" si="9"/>
        <v>0</v>
      </c>
      <c r="Q57" s="21">
        <v>190</v>
      </c>
      <c r="R57" s="22">
        <f t="shared" si="10"/>
        <v>0</v>
      </c>
      <c r="S57" s="23">
        <f t="shared" si="11"/>
        <v>15.936</v>
      </c>
      <c r="T57" s="53"/>
      <c r="U57" s="56">
        <v>46.5</v>
      </c>
      <c r="V57" s="56">
        <f t="shared" si="12"/>
        <v>3.0876000000000001</v>
      </c>
      <c r="W57" s="56">
        <f t="shared" si="13"/>
        <v>0</v>
      </c>
      <c r="X57" s="43"/>
      <c r="Y57" s="43"/>
    </row>
    <row r="58" spans="1:25" x14ac:dyDescent="0.25">
      <c r="A58" s="24" t="s">
        <v>209</v>
      </c>
      <c r="B58" s="16" t="s">
        <v>210</v>
      </c>
      <c r="C58" s="25">
        <v>5.4999999999999997E-3</v>
      </c>
      <c r="D58" s="26"/>
      <c r="E58" s="26"/>
      <c r="F58" s="27"/>
      <c r="G58" s="25"/>
      <c r="H58" s="26"/>
      <c r="I58" s="26"/>
      <c r="J58" s="26"/>
      <c r="K58" s="26"/>
      <c r="L58" s="27"/>
      <c r="M58" s="20">
        <f t="shared" si="7"/>
        <v>5.4999999999999997E-3</v>
      </c>
      <c r="N58" s="21">
        <v>240</v>
      </c>
      <c r="O58" s="22">
        <f t="shared" si="8"/>
        <v>1.3199999999999998</v>
      </c>
      <c r="P58" s="20">
        <f t="shared" si="9"/>
        <v>0</v>
      </c>
      <c r="Q58" s="21">
        <v>190</v>
      </c>
      <c r="R58" s="22">
        <f t="shared" si="10"/>
        <v>0</v>
      </c>
      <c r="S58" s="23">
        <f t="shared" si="11"/>
        <v>1.3199999999999998</v>
      </c>
      <c r="T58" s="53"/>
      <c r="U58" s="56">
        <v>135</v>
      </c>
      <c r="V58" s="56">
        <f t="shared" si="12"/>
        <v>0.74249999999999994</v>
      </c>
      <c r="W58" s="56">
        <f t="shared" si="13"/>
        <v>0</v>
      </c>
      <c r="X58" s="43"/>
      <c r="Y58" s="43"/>
    </row>
    <row r="59" spans="1:25" x14ac:dyDescent="0.25">
      <c r="A59" s="24" t="s">
        <v>187</v>
      </c>
      <c r="B59" s="16" t="s">
        <v>154</v>
      </c>
      <c r="C59" s="25">
        <v>5.8999999999999999E-3</v>
      </c>
      <c r="D59" s="26">
        <v>1.4999999999999999E-2</v>
      </c>
      <c r="E59" s="26"/>
      <c r="F59" s="27"/>
      <c r="G59" s="25">
        <v>5.0000000000000001E-3</v>
      </c>
      <c r="H59" s="26"/>
      <c r="I59" s="26"/>
      <c r="J59" s="26">
        <v>2.0999999999999999E-3</v>
      </c>
      <c r="K59" s="26">
        <v>0.02</v>
      </c>
      <c r="L59" s="27"/>
      <c r="M59" s="20">
        <f t="shared" si="7"/>
        <v>2.0899999999999998E-2</v>
      </c>
      <c r="N59" s="21">
        <v>240</v>
      </c>
      <c r="O59" s="22">
        <f t="shared" si="8"/>
        <v>5.016</v>
      </c>
      <c r="P59" s="20">
        <f t="shared" si="9"/>
        <v>2.7099999999999999E-2</v>
      </c>
      <c r="Q59" s="21">
        <v>190</v>
      </c>
      <c r="R59" s="22">
        <f t="shared" si="10"/>
        <v>5.149</v>
      </c>
      <c r="S59" s="23">
        <f t="shared" si="11"/>
        <v>10.164999999999999</v>
      </c>
      <c r="T59" s="53"/>
      <c r="U59" s="56">
        <v>45</v>
      </c>
      <c r="V59" s="56">
        <f t="shared" si="12"/>
        <v>0.94049999999999989</v>
      </c>
      <c r="W59" s="56">
        <f t="shared" si="13"/>
        <v>1.2195</v>
      </c>
      <c r="X59" s="43"/>
      <c r="Y59" s="43"/>
    </row>
    <row r="60" spans="1:25" x14ac:dyDescent="0.25">
      <c r="A60" s="24" t="s">
        <v>204</v>
      </c>
      <c r="B60" s="16" t="s">
        <v>154</v>
      </c>
      <c r="C60" s="25">
        <v>2.3E-3</v>
      </c>
      <c r="D60" s="26"/>
      <c r="E60" s="26"/>
      <c r="F60" s="27"/>
      <c r="G60" s="25"/>
      <c r="H60" s="26"/>
      <c r="I60" s="26"/>
      <c r="J60" s="26"/>
      <c r="K60" s="26"/>
      <c r="L60" s="27"/>
      <c r="M60" s="20">
        <f t="shared" si="7"/>
        <v>2.3E-3</v>
      </c>
      <c r="N60" s="21">
        <v>240</v>
      </c>
      <c r="O60" s="22">
        <f t="shared" si="8"/>
        <v>0.55200000000000005</v>
      </c>
      <c r="P60" s="20">
        <f t="shared" si="9"/>
        <v>0</v>
      </c>
      <c r="Q60" s="21">
        <v>190</v>
      </c>
      <c r="R60" s="22">
        <f t="shared" si="10"/>
        <v>0</v>
      </c>
      <c r="S60" s="23">
        <f t="shared" si="11"/>
        <v>0.55200000000000005</v>
      </c>
      <c r="T60" s="53"/>
      <c r="U60" s="56">
        <v>34</v>
      </c>
      <c r="V60" s="56">
        <f t="shared" si="12"/>
        <v>7.8199999999999992E-2</v>
      </c>
      <c r="W60" s="56">
        <f t="shared" si="13"/>
        <v>0</v>
      </c>
      <c r="X60" s="43"/>
      <c r="Y60" s="43"/>
    </row>
    <row r="61" spans="1:25" x14ac:dyDescent="0.25">
      <c r="A61" s="24" t="s">
        <v>205</v>
      </c>
      <c r="B61" s="16" t="s">
        <v>154</v>
      </c>
      <c r="C61" s="25">
        <v>3.5999999999999999E-3</v>
      </c>
      <c r="D61" s="26"/>
      <c r="E61" s="26"/>
      <c r="F61" s="27"/>
      <c r="G61" s="25"/>
      <c r="H61" s="26"/>
      <c r="I61" s="26"/>
      <c r="J61" s="26"/>
      <c r="K61" s="26"/>
      <c r="L61" s="27"/>
      <c r="M61" s="20">
        <f t="shared" si="7"/>
        <v>3.5999999999999999E-3</v>
      </c>
      <c r="N61" s="21">
        <v>240</v>
      </c>
      <c r="O61" s="22">
        <f t="shared" si="8"/>
        <v>0.86399999999999999</v>
      </c>
      <c r="P61" s="20">
        <f t="shared" si="9"/>
        <v>0</v>
      </c>
      <c r="Q61" s="21">
        <v>190</v>
      </c>
      <c r="R61" s="22">
        <f t="shared" si="10"/>
        <v>0</v>
      </c>
      <c r="S61" s="23">
        <f t="shared" si="11"/>
        <v>0.86399999999999999</v>
      </c>
      <c r="T61" s="53"/>
      <c r="U61" s="56">
        <v>135</v>
      </c>
      <c r="V61" s="56">
        <f t="shared" si="12"/>
        <v>0.48599999999999999</v>
      </c>
      <c r="W61" s="56">
        <f t="shared" si="13"/>
        <v>0</v>
      </c>
      <c r="X61" s="43"/>
      <c r="Y61" s="43"/>
    </row>
    <row r="62" spans="1:25" x14ac:dyDescent="0.25">
      <c r="A62" s="24" t="s">
        <v>230</v>
      </c>
      <c r="B62" s="16" t="s">
        <v>154</v>
      </c>
      <c r="C62" s="25">
        <v>3.5999999999999999E-3</v>
      </c>
      <c r="D62" s="26"/>
      <c r="E62" s="26"/>
      <c r="F62" s="27"/>
      <c r="G62" s="25"/>
      <c r="H62" s="26"/>
      <c r="I62" s="26"/>
      <c r="J62" s="26"/>
      <c r="K62" s="26"/>
      <c r="L62" s="27"/>
      <c r="M62" s="20">
        <f t="shared" si="7"/>
        <v>3.5999999999999999E-3</v>
      </c>
      <c r="N62" s="21">
        <v>240</v>
      </c>
      <c r="O62" s="22">
        <f t="shared" si="8"/>
        <v>0.86399999999999999</v>
      </c>
      <c r="P62" s="20">
        <f t="shared" si="9"/>
        <v>0</v>
      </c>
      <c r="Q62" s="21">
        <v>190</v>
      </c>
      <c r="R62" s="22">
        <f t="shared" si="10"/>
        <v>0</v>
      </c>
      <c r="S62" s="23">
        <f t="shared" si="11"/>
        <v>0.86399999999999999</v>
      </c>
      <c r="T62" s="53"/>
      <c r="U62" s="56">
        <v>93</v>
      </c>
      <c r="V62" s="56">
        <f t="shared" si="12"/>
        <v>0.33479999999999999</v>
      </c>
      <c r="W62" s="56">
        <f t="shared" si="13"/>
        <v>0</v>
      </c>
      <c r="X62" s="43"/>
      <c r="Y62" s="43"/>
    </row>
    <row r="63" spans="1:25" x14ac:dyDescent="0.25">
      <c r="A63" s="24" t="s">
        <v>188</v>
      </c>
      <c r="B63" s="16" t="s">
        <v>154</v>
      </c>
      <c r="C63" s="25">
        <v>9.1000000000000004E-3</v>
      </c>
      <c r="D63" s="29"/>
      <c r="E63" s="26"/>
      <c r="F63" s="27"/>
      <c r="G63" s="25"/>
      <c r="H63" s="26"/>
      <c r="I63" s="26">
        <v>8.0999999999999996E-3</v>
      </c>
      <c r="J63" s="26"/>
      <c r="K63" s="26"/>
      <c r="L63" s="27"/>
      <c r="M63" s="20">
        <f t="shared" si="7"/>
        <v>9.1000000000000004E-3</v>
      </c>
      <c r="N63" s="21">
        <v>240</v>
      </c>
      <c r="O63" s="22">
        <f t="shared" si="8"/>
        <v>2.1840000000000002</v>
      </c>
      <c r="P63" s="20">
        <f t="shared" si="9"/>
        <v>8.0999999999999996E-3</v>
      </c>
      <c r="Q63" s="21">
        <v>190</v>
      </c>
      <c r="R63" s="22">
        <f t="shared" si="10"/>
        <v>1.5389999999999999</v>
      </c>
      <c r="S63" s="23">
        <f t="shared" si="11"/>
        <v>3.7229999999999999</v>
      </c>
      <c r="T63" s="53"/>
      <c r="U63" s="56">
        <v>294.94</v>
      </c>
      <c r="V63" s="56">
        <f t="shared" si="12"/>
        <v>2.683954</v>
      </c>
      <c r="W63" s="56">
        <f t="shared" si="13"/>
        <v>2.389014</v>
      </c>
      <c r="X63" s="43"/>
      <c r="Y63" s="43"/>
    </row>
    <row r="64" spans="1:25" x14ac:dyDescent="0.25">
      <c r="A64" s="24" t="s">
        <v>223</v>
      </c>
      <c r="B64" s="16" t="s">
        <v>154</v>
      </c>
      <c r="C64" s="28"/>
      <c r="D64" s="26">
        <v>5.0000000000000001E-4</v>
      </c>
      <c r="E64" s="26"/>
      <c r="F64" s="27"/>
      <c r="G64" s="25"/>
      <c r="H64" s="26"/>
      <c r="I64" s="26"/>
      <c r="J64" s="26"/>
      <c r="K64" s="26"/>
      <c r="L64" s="27"/>
      <c r="M64" s="20">
        <f t="shared" si="7"/>
        <v>5.0000000000000001E-4</v>
      </c>
      <c r="N64" s="21">
        <v>240</v>
      </c>
      <c r="O64" s="22">
        <f t="shared" si="8"/>
        <v>0.12</v>
      </c>
      <c r="P64" s="20">
        <f t="shared" si="9"/>
        <v>0</v>
      </c>
      <c r="Q64" s="21">
        <v>190</v>
      </c>
      <c r="R64" s="22">
        <f t="shared" si="10"/>
        <v>0</v>
      </c>
      <c r="S64" s="23">
        <f t="shared" si="11"/>
        <v>0.12</v>
      </c>
      <c r="T64" s="53"/>
      <c r="U64" s="56">
        <v>230</v>
      </c>
      <c r="V64" s="56">
        <f t="shared" si="12"/>
        <v>0.115</v>
      </c>
      <c r="W64" s="56">
        <f t="shared" si="13"/>
        <v>0</v>
      </c>
      <c r="X64" s="43"/>
      <c r="Y64" s="43"/>
    </row>
    <row r="65" spans="1:25" x14ac:dyDescent="0.25">
      <c r="A65" s="24" t="s">
        <v>190</v>
      </c>
      <c r="B65" s="16" t="s">
        <v>154</v>
      </c>
      <c r="C65" s="28"/>
      <c r="D65" s="26"/>
      <c r="E65" s="26">
        <v>3.5000000000000003E-2</v>
      </c>
      <c r="F65" s="27"/>
      <c r="G65" s="25"/>
      <c r="H65" s="26"/>
      <c r="I65" s="26"/>
      <c r="J65" s="26"/>
      <c r="K65" s="26"/>
      <c r="L65" s="27"/>
      <c r="M65" s="20">
        <f t="shared" si="7"/>
        <v>3.5000000000000003E-2</v>
      </c>
      <c r="N65" s="21">
        <v>240</v>
      </c>
      <c r="O65" s="22">
        <f t="shared" si="8"/>
        <v>8.4</v>
      </c>
      <c r="P65" s="20">
        <f t="shared" si="9"/>
        <v>0</v>
      </c>
      <c r="Q65" s="21">
        <v>190</v>
      </c>
      <c r="R65" s="22">
        <f t="shared" si="10"/>
        <v>0</v>
      </c>
      <c r="S65" s="23">
        <f t="shared" si="11"/>
        <v>8.4</v>
      </c>
      <c r="T65" s="53"/>
      <c r="U65" s="56">
        <v>64.88</v>
      </c>
      <c r="V65" s="56">
        <f t="shared" si="12"/>
        <v>2.2707999999999999</v>
      </c>
      <c r="W65" s="56">
        <f t="shared" si="13"/>
        <v>0</v>
      </c>
      <c r="X65" s="43"/>
      <c r="Y65" s="43"/>
    </row>
    <row r="66" spans="1:25" x14ac:dyDescent="0.25">
      <c r="A66" s="24" t="s">
        <v>203</v>
      </c>
      <c r="B66" s="16" t="s">
        <v>154</v>
      </c>
      <c r="C66" s="28"/>
      <c r="D66" s="26"/>
      <c r="E66" s="26"/>
      <c r="F66" s="27"/>
      <c r="G66" s="25"/>
      <c r="H66" s="26"/>
      <c r="I66" s="26"/>
      <c r="J66" s="26"/>
      <c r="K66" s="26"/>
      <c r="L66" s="27">
        <v>0.05</v>
      </c>
      <c r="M66" s="20">
        <f t="shared" si="7"/>
        <v>0</v>
      </c>
      <c r="N66" s="21">
        <v>240</v>
      </c>
      <c r="O66" s="22">
        <f t="shared" si="8"/>
        <v>0</v>
      </c>
      <c r="P66" s="20">
        <f t="shared" si="9"/>
        <v>0.05</v>
      </c>
      <c r="Q66" s="21">
        <v>190</v>
      </c>
      <c r="R66" s="22">
        <f t="shared" si="10"/>
        <v>9.5</v>
      </c>
      <c r="S66" s="23">
        <f t="shared" si="11"/>
        <v>9.5</v>
      </c>
      <c r="T66" s="53"/>
      <c r="U66" s="56">
        <v>57.75</v>
      </c>
      <c r="V66" s="56">
        <f t="shared" si="12"/>
        <v>0</v>
      </c>
      <c r="W66" s="56">
        <f t="shared" si="13"/>
        <v>2.8875000000000002</v>
      </c>
      <c r="X66" s="43"/>
      <c r="Y66" s="43"/>
    </row>
    <row r="67" spans="1:25" x14ac:dyDescent="0.25">
      <c r="A67" s="24" t="s">
        <v>189</v>
      </c>
      <c r="B67" s="16" t="s">
        <v>154</v>
      </c>
      <c r="C67" s="28"/>
      <c r="D67" s="26"/>
      <c r="E67" s="26">
        <v>1.2800000000000001E-2</v>
      </c>
      <c r="F67" s="27"/>
      <c r="G67" s="25"/>
      <c r="H67" s="26"/>
      <c r="I67" s="26"/>
      <c r="J67" s="26"/>
      <c r="K67" s="26"/>
      <c r="L67" s="27"/>
      <c r="M67" s="20">
        <f t="shared" si="7"/>
        <v>1.2800000000000001E-2</v>
      </c>
      <c r="N67" s="21">
        <v>240</v>
      </c>
      <c r="O67" s="22">
        <f t="shared" si="8"/>
        <v>3.0720000000000001</v>
      </c>
      <c r="P67" s="20">
        <f t="shared" si="9"/>
        <v>0</v>
      </c>
      <c r="Q67" s="21">
        <v>190</v>
      </c>
      <c r="R67" s="22">
        <f t="shared" si="10"/>
        <v>0</v>
      </c>
      <c r="S67" s="23">
        <f t="shared" si="11"/>
        <v>3.0720000000000001</v>
      </c>
      <c r="T67" s="53"/>
      <c r="U67" s="56">
        <v>420</v>
      </c>
      <c r="V67" s="56">
        <f t="shared" si="12"/>
        <v>5.3760000000000003</v>
      </c>
      <c r="W67" s="56">
        <f t="shared" si="13"/>
        <v>0</v>
      </c>
      <c r="X67" s="43"/>
      <c r="Y67" s="43"/>
    </row>
    <row r="68" spans="1:25" x14ac:dyDescent="0.25">
      <c r="A68" s="24" t="s">
        <v>416</v>
      </c>
      <c r="B68" s="16" t="s">
        <v>154</v>
      </c>
      <c r="C68" s="28"/>
      <c r="D68" s="26"/>
      <c r="E68" s="26"/>
      <c r="F68" s="27">
        <v>0.20599999999999999</v>
      </c>
      <c r="G68" s="25"/>
      <c r="H68" s="26"/>
      <c r="I68" s="26"/>
      <c r="J68" s="26"/>
      <c r="K68" s="26"/>
      <c r="L68" s="27"/>
      <c r="M68" s="20">
        <f t="shared" si="7"/>
        <v>0.20599999999999999</v>
      </c>
      <c r="N68" s="21">
        <v>240</v>
      </c>
      <c r="O68" s="22">
        <f t="shared" si="8"/>
        <v>49.44</v>
      </c>
      <c r="P68" s="20">
        <f t="shared" si="9"/>
        <v>0</v>
      </c>
      <c r="Q68" s="21">
        <v>190</v>
      </c>
      <c r="R68" s="22">
        <f t="shared" si="10"/>
        <v>0</v>
      </c>
      <c r="S68" s="23">
        <f t="shared" si="11"/>
        <v>49.44</v>
      </c>
      <c r="T68" s="53"/>
      <c r="U68" s="56">
        <v>72</v>
      </c>
      <c r="V68" s="56">
        <f t="shared" si="12"/>
        <v>14.831999999999999</v>
      </c>
      <c r="W68" s="56">
        <f t="shared" si="13"/>
        <v>0</v>
      </c>
      <c r="X68" s="43"/>
      <c r="Y68" s="43"/>
    </row>
    <row r="69" spans="1:25" x14ac:dyDescent="0.25">
      <c r="A69" s="24" t="s">
        <v>193</v>
      </c>
      <c r="B69" s="16" t="s">
        <v>154</v>
      </c>
      <c r="C69" s="28"/>
      <c r="D69" s="26"/>
      <c r="E69" s="26"/>
      <c r="F69" s="27"/>
      <c r="G69" s="25">
        <v>5.6300000000000003E-2</v>
      </c>
      <c r="H69" s="26"/>
      <c r="I69" s="26"/>
      <c r="J69" s="26"/>
      <c r="K69" s="26"/>
      <c r="L69" s="27"/>
      <c r="M69" s="20">
        <f t="shared" si="7"/>
        <v>0</v>
      </c>
      <c r="N69" s="21">
        <v>240</v>
      </c>
      <c r="O69" s="22">
        <f t="shared" si="8"/>
        <v>0</v>
      </c>
      <c r="P69" s="20">
        <f t="shared" si="9"/>
        <v>5.6300000000000003E-2</v>
      </c>
      <c r="Q69" s="21">
        <v>190</v>
      </c>
      <c r="R69" s="22">
        <f t="shared" si="10"/>
        <v>10.697000000000001</v>
      </c>
      <c r="S69" s="23">
        <f t="shared" si="11"/>
        <v>10.697000000000001</v>
      </c>
      <c r="T69" s="53"/>
      <c r="U69" s="56">
        <v>22</v>
      </c>
      <c r="V69" s="56">
        <f t="shared" si="12"/>
        <v>0</v>
      </c>
      <c r="W69" s="56">
        <f t="shared" si="13"/>
        <v>1.2386000000000001</v>
      </c>
      <c r="X69" s="43"/>
      <c r="Y69" s="43"/>
    </row>
    <row r="70" spans="1:25" x14ac:dyDescent="0.25">
      <c r="A70" s="24" t="s">
        <v>214</v>
      </c>
      <c r="B70" s="16" t="s">
        <v>154</v>
      </c>
      <c r="C70" s="28"/>
      <c r="D70" s="26"/>
      <c r="E70" s="26"/>
      <c r="F70" s="27"/>
      <c r="G70" s="25">
        <v>3.5700000000000003E-2</v>
      </c>
      <c r="H70" s="26"/>
      <c r="I70" s="26"/>
      <c r="J70" s="26"/>
      <c r="K70" s="26"/>
      <c r="L70" s="27"/>
      <c r="M70" s="20">
        <f t="shared" si="7"/>
        <v>0</v>
      </c>
      <c r="N70" s="21">
        <v>240</v>
      </c>
      <c r="O70" s="22">
        <f t="shared" si="8"/>
        <v>0</v>
      </c>
      <c r="P70" s="20">
        <f t="shared" si="9"/>
        <v>3.5700000000000003E-2</v>
      </c>
      <c r="Q70" s="21">
        <v>190</v>
      </c>
      <c r="R70" s="22">
        <f t="shared" si="10"/>
        <v>6.7830000000000004</v>
      </c>
      <c r="S70" s="23">
        <f t="shared" si="11"/>
        <v>6.7830000000000004</v>
      </c>
      <c r="T70" s="53"/>
      <c r="U70" s="56">
        <v>90</v>
      </c>
      <c r="V70" s="56">
        <f t="shared" si="12"/>
        <v>0</v>
      </c>
      <c r="W70" s="56">
        <f t="shared" si="13"/>
        <v>3.2130000000000001</v>
      </c>
      <c r="X70" s="43"/>
      <c r="Y70" s="43"/>
    </row>
    <row r="71" spans="1:25" x14ac:dyDescent="0.25">
      <c r="A71" s="24" t="s">
        <v>195</v>
      </c>
      <c r="B71" s="16" t="s">
        <v>154</v>
      </c>
      <c r="C71" s="25"/>
      <c r="D71" s="26"/>
      <c r="E71" s="26"/>
      <c r="F71" s="27"/>
      <c r="G71" s="25">
        <v>5.0000000000000001E-3</v>
      </c>
      <c r="H71" s="26">
        <v>4.0000000000000001E-3</v>
      </c>
      <c r="I71" s="26"/>
      <c r="J71" s="26">
        <v>6.4999999999999997E-3</v>
      </c>
      <c r="K71" s="26"/>
      <c r="L71" s="27"/>
      <c r="M71" s="20">
        <f t="shared" si="7"/>
        <v>0</v>
      </c>
      <c r="N71" s="21">
        <v>240</v>
      </c>
      <c r="O71" s="22">
        <f t="shared" si="8"/>
        <v>0</v>
      </c>
      <c r="P71" s="20">
        <f t="shared" si="9"/>
        <v>1.55E-2</v>
      </c>
      <c r="Q71" s="21">
        <v>190</v>
      </c>
      <c r="R71" s="22">
        <f t="shared" si="10"/>
        <v>2.9449999999999998</v>
      </c>
      <c r="S71" s="23">
        <f t="shared" si="11"/>
        <v>2.9449999999999998</v>
      </c>
      <c r="T71" s="53"/>
      <c r="U71" s="56">
        <v>84.78</v>
      </c>
      <c r="V71" s="56">
        <f t="shared" si="12"/>
        <v>0</v>
      </c>
      <c r="W71" s="56">
        <f t="shared" si="13"/>
        <v>1.31409</v>
      </c>
      <c r="X71" s="43"/>
      <c r="Y71" s="43"/>
    </row>
    <row r="72" spans="1:25" x14ac:dyDescent="0.25">
      <c r="A72" s="24" t="s">
        <v>251</v>
      </c>
      <c r="B72" s="16" t="s">
        <v>154</v>
      </c>
      <c r="C72" s="25"/>
      <c r="D72" s="26"/>
      <c r="E72" s="26"/>
      <c r="F72" s="27"/>
      <c r="G72" s="25">
        <v>1.1999999999999999E-3</v>
      </c>
      <c r="H72" s="26">
        <v>8.0000000000000004E-4</v>
      </c>
      <c r="I72" s="26"/>
      <c r="J72" s="26"/>
      <c r="K72" s="26"/>
      <c r="L72" s="27"/>
      <c r="M72" s="20">
        <f t="shared" si="7"/>
        <v>0</v>
      </c>
      <c r="N72" s="21">
        <v>240</v>
      </c>
      <c r="O72" s="22">
        <f t="shared" si="8"/>
        <v>0</v>
      </c>
      <c r="P72" s="20">
        <f t="shared" si="9"/>
        <v>2E-3</v>
      </c>
      <c r="Q72" s="21">
        <v>190</v>
      </c>
      <c r="R72" s="22">
        <f t="shared" si="10"/>
        <v>0.38</v>
      </c>
      <c r="S72" s="23">
        <f t="shared" si="11"/>
        <v>0.38</v>
      </c>
      <c r="T72" s="53"/>
      <c r="U72" s="56">
        <v>195</v>
      </c>
      <c r="V72" s="56">
        <f t="shared" si="12"/>
        <v>0</v>
      </c>
      <c r="W72" s="56">
        <f t="shared" si="13"/>
        <v>0.39</v>
      </c>
      <c r="X72" s="43"/>
      <c r="Y72" s="43"/>
    </row>
    <row r="73" spans="1:25" x14ac:dyDescent="0.25">
      <c r="A73" s="24" t="s">
        <v>199</v>
      </c>
      <c r="B73" s="16" t="s">
        <v>154</v>
      </c>
      <c r="C73" s="25"/>
      <c r="D73" s="26"/>
      <c r="E73" s="26"/>
      <c r="F73" s="27"/>
      <c r="G73" s="25"/>
      <c r="H73" s="26">
        <v>0.08</v>
      </c>
      <c r="I73" s="26">
        <v>0.23760000000000001</v>
      </c>
      <c r="J73" s="26"/>
      <c r="K73" s="26"/>
      <c r="L73" s="27"/>
      <c r="M73" s="20">
        <f t="shared" si="7"/>
        <v>0</v>
      </c>
      <c r="N73" s="21">
        <v>240</v>
      </c>
      <c r="O73" s="22">
        <f t="shared" si="8"/>
        <v>0</v>
      </c>
      <c r="P73" s="20">
        <f t="shared" si="9"/>
        <v>0.31759999999999999</v>
      </c>
      <c r="Q73" s="21">
        <v>190</v>
      </c>
      <c r="R73" s="22">
        <f t="shared" si="10"/>
        <v>60.344000000000001</v>
      </c>
      <c r="S73" s="23">
        <f t="shared" si="11"/>
        <v>60.344000000000001</v>
      </c>
      <c r="T73" s="53"/>
      <c r="U73" s="56">
        <v>21</v>
      </c>
      <c r="V73" s="56">
        <f t="shared" si="12"/>
        <v>0</v>
      </c>
      <c r="W73" s="56">
        <f t="shared" si="13"/>
        <v>6.6696</v>
      </c>
      <c r="X73" s="43"/>
      <c r="Y73" s="43"/>
    </row>
    <row r="74" spans="1:25" x14ac:dyDescent="0.25">
      <c r="A74" s="24" t="s">
        <v>231</v>
      </c>
      <c r="B74" s="16" t="s">
        <v>154</v>
      </c>
      <c r="C74" s="25"/>
      <c r="D74" s="26"/>
      <c r="E74" s="26"/>
      <c r="F74" s="27"/>
      <c r="G74" s="25"/>
      <c r="H74" s="26">
        <v>4.0000000000000001E-3</v>
      </c>
      <c r="I74" s="26"/>
      <c r="J74" s="26"/>
      <c r="K74" s="26"/>
      <c r="L74" s="27"/>
      <c r="M74" s="20">
        <f t="shared" si="7"/>
        <v>0</v>
      </c>
      <c r="N74" s="21">
        <v>240</v>
      </c>
      <c r="O74" s="22">
        <f t="shared" si="8"/>
        <v>0</v>
      </c>
      <c r="P74" s="20">
        <f t="shared" si="9"/>
        <v>4.0000000000000001E-3</v>
      </c>
      <c r="Q74" s="21">
        <v>190</v>
      </c>
      <c r="R74" s="22">
        <f t="shared" si="10"/>
        <v>0.76</v>
      </c>
      <c r="S74" s="23">
        <f t="shared" si="11"/>
        <v>0.76</v>
      </c>
      <c r="T74" s="53"/>
      <c r="U74" s="56">
        <v>34</v>
      </c>
      <c r="V74" s="56">
        <f t="shared" si="12"/>
        <v>0</v>
      </c>
      <c r="W74" s="56">
        <f t="shared" si="13"/>
        <v>0.13600000000000001</v>
      </c>
      <c r="X74" s="43"/>
      <c r="Y74" s="43"/>
    </row>
    <row r="75" spans="1:25" x14ac:dyDescent="0.25">
      <c r="A75" s="24" t="s">
        <v>194</v>
      </c>
      <c r="B75" s="16" t="s">
        <v>154</v>
      </c>
      <c r="C75" s="25">
        <v>0.1065</v>
      </c>
      <c r="D75" s="26"/>
      <c r="E75" s="26"/>
      <c r="F75" s="27"/>
      <c r="G75" s="25">
        <v>1.8800000000000001E-2</v>
      </c>
      <c r="H75" s="26">
        <v>8.3999999999999995E-3</v>
      </c>
      <c r="I75" s="26"/>
      <c r="J75" s="26">
        <v>2.75E-2</v>
      </c>
      <c r="K75" s="26"/>
      <c r="L75" s="27"/>
      <c r="M75" s="20">
        <f t="shared" si="7"/>
        <v>0.1065</v>
      </c>
      <c r="N75" s="21">
        <v>240</v>
      </c>
      <c r="O75" s="22">
        <f t="shared" si="8"/>
        <v>25.56</v>
      </c>
      <c r="P75" s="20">
        <f t="shared" si="9"/>
        <v>5.4699999999999999E-2</v>
      </c>
      <c r="Q75" s="21">
        <v>190</v>
      </c>
      <c r="R75" s="22">
        <f t="shared" si="10"/>
        <v>10.392999999999999</v>
      </c>
      <c r="S75" s="23">
        <f t="shared" si="11"/>
        <v>35.952999999999996</v>
      </c>
      <c r="T75" s="53"/>
      <c r="U75" s="56">
        <v>27</v>
      </c>
      <c r="V75" s="56">
        <f t="shared" si="12"/>
        <v>2.8754999999999997</v>
      </c>
      <c r="W75" s="56">
        <f t="shared" si="13"/>
        <v>1.4768999999999999</v>
      </c>
      <c r="X75" s="43"/>
      <c r="Y75" s="43"/>
    </row>
    <row r="76" spans="1:25" x14ac:dyDescent="0.25">
      <c r="A76" s="24" t="s">
        <v>218</v>
      </c>
      <c r="B76" s="16" t="s">
        <v>154</v>
      </c>
      <c r="C76" s="28"/>
      <c r="D76" s="26"/>
      <c r="E76" s="26"/>
      <c r="F76" s="27"/>
      <c r="G76" s="25">
        <v>6.0000000000000001E-3</v>
      </c>
      <c r="H76" s="26">
        <v>4.7999999999999996E-3</v>
      </c>
      <c r="I76" s="26"/>
      <c r="J76" s="26">
        <v>1.8200000000000001E-2</v>
      </c>
      <c r="K76" s="26"/>
      <c r="L76" s="27"/>
      <c r="M76" s="20">
        <f t="shared" si="7"/>
        <v>0</v>
      </c>
      <c r="N76" s="21">
        <v>240</v>
      </c>
      <c r="O76" s="22">
        <f t="shared" si="8"/>
        <v>0</v>
      </c>
      <c r="P76" s="20">
        <f t="shared" si="9"/>
        <v>2.9000000000000001E-2</v>
      </c>
      <c r="Q76" s="21">
        <v>190</v>
      </c>
      <c r="R76" s="22">
        <f t="shared" si="10"/>
        <v>5.5100000000000007</v>
      </c>
      <c r="S76" s="23">
        <f t="shared" si="11"/>
        <v>5.5100000000000007</v>
      </c>
      <c r="T76" s="53"/>
      <c r="U76" s="56">
        <v>22</v>
      </c>
      <c r="V76" s="56">
        <f t="shared" si="12"/>
        <v>0</v>
      </c>
      <c r="W76" s="56">
        <f t="shared" si="13"/>
        <v>0.63800000000000001</v>
      </c>
      <c r="X76" s="43"/>
      <c r="Y76" s="43"/>
    </row>
    <row r="77" spans="1:25" x14ac:dyDescent="0.25">
      <c r="A77" s="24" t="s">
        <v>217</v>
      </c>
      <c r="B77" s="16" t="s">
        <v>154</v>
      </c>
      <c r="C77" s="28"/>
      <c r="D77" s="26"/>
      <c r="E77" s="26"/>
      <c r="F77" s="27"/>
      <c r="G77" s="25"/>
      <c r="H77" s="26">
        <v>2.1399999999999999E-2</v>
      </c>
      <c r="I77" s="26"/>
      <c r="J77" s="26"/>
      <c r="K77" s="26"/>
      <c r="L77" s="27"/>
      <c r="M77" s="20">
        <f t="shared" si="7"/>
        <v>0</v>
      </c>
      <c r="N77" s="21">
        <v>240</v>
      </c>
      <c r="O77" s="22">
        <f t="shared" si="8"/>
        <v>0</v>
      </c>
      <c r="P77" s="20">
        <f t="shared" si="9"/>
        <v>2.1399999999999999E-2</v>
      </c>
      <c r="Q77" s="21">
        <v>190</v>
      </c>
      <c r="R77" s="22">
        <f t="shared" si="10"/>
        <v>4.0659999999999998</v>
      </c>
      <c r="S77" s="23">
        <f t="shared" si="11"/>
        <v>4.0659999999999998</v>
      </c>
      <c r="T77" s="53"/>
      <c r="U77" s="56">
        <v>78</v>
      </c>
      <c r="V77" s="56">
        <f t="shared" si="12"/>
        <v>0</v>
      </c>
      <c r="W77" s="56">
        <f t="shared" si="13"/>
        <v>1.6692</v>
      </c>
      <c r="X77" s="43"/>
      <c r="Y77" s="43"/>
    </row>
    <row r="78" spans="1:25" x14ac:dyDescent="0.25">
      <c r="A78" s="24" t="s">
        <v>197</v>
      </c>
      <c r="B78" s="16" t="s">
        <v>154</v>
      </c>
      <c r="C78" s="28"/>
      <c r="D78" s="26"/>
      <c r="E78" s="26"/>
      <c r="F78" s="27"/>
      <c r="G78" s="25">
        <v>5.0000000000000001E-4</v>
      </c>
      <c r="H78" s="26">
        <v>6.9999999999999999E-4</v>
      </c>
      <c r="I78" s="26">
        <v>1E-3</v>
      </c>
      <c r="J78" s="26">
        <v>1E-3</v>
      </c>
      <c r="K78" s="26"/>
      <c r="L78" s="27"/>
      <c r="M78" s="20">
        <f t="shared" si="7"/>
        <v>0</v>
      </c>
      <c r="N78" s="21">
        <v>240</v>
      </c>
      <c r="O78" s="22">
        <f t="shared" si="8"/>
        <v>0</v>
      </c>
      <c r="P78" s="20">
        <f t="shared" si="9"/>
        <v>3.2000000000000002E-3</v>
      </c>
      <c r="Q78" s="21">
        <v>190</v>
      </c>
      <c r="R78" s="22">
        <f t="shared" si="10"/>
        <v>0.60799999999999998</v>
      </c>
      <c r="S78" s="23">
        <f t="shared" si="11"/>
        <v>0.60799999999999998</v>
      </c>
      <c r="T78" s="53"/>
      <c r="U78" s="56">
        <v>15</v>
      </c>
      <c r="V78" s="56">
        <f t="shared" si="12"/>
        <v>0</v>
      </c>
      <c r="W78" s="56">
        <f t="shared" si="13"/>
        <v>4.8000000000000001E-2</v>
      </c>
      <c r="X78" s="43"/>
      <c r="Y78" s="43"/>
    </row>
    <row r="79" spans="1:25" x14ac:dyDescent="0.25">
      <c r="A79" s="24" t="s">
        <v>232</v>
      </c>
      <c r="B79" s="16" t="s">
        <v>154</v>
      </c>
      <c r="C79" s="28"/>
      <c r="D79" s="26"/>
      <c r="E79" s="26"/>
      <c r="F79" s="27"/>
      <c r="G79" s="25"/>
      <c r="H79" s="26"/>
      <c r="I79" s="26"/>
      <c r="J79" s="26">
        <v>7.2800000000000004E-2</v>
      </c>
      <c r="K79" s="26"/>
      <c r="L79" s="27"/>
      <c r="M79" s="20">
        <f t="shared" si="7"/>
        <v>0</v>
      </c>
      <c r="N79" s="21">
        <v>240</v>
      </c>
      <c r="O79" s="22">
        <f t="shared" si="8"/>
        <v>0</v>
      </c>
      <c r="P79" s="20">
        <f t="shared" si="9"/>
        <v>7.2800000000000004E-2</v>
      </c>
      <c r="Q79" s="21">
        <v>190</v>
      </c>
      <c r="R79" s="22">
        <f t="shared" si="10"/>
        <v>13.832000000000001</v>
      </c>
      <c r="S79" s="23">
        <f t="shared" si="11"/>
        <v>13.832000000000001</v>
      </c>
      <c r="T79" s="53"/>
      <c r="U79" s="56">
        <v>372.1</v>
      </c>
      <c r="V79" s="56">
        <f t="shared" si="12"/>
        <v>0</v>
      </c>
      <c r="W79" s="56">
        <f t="shared" si="13"/>
        <v>27.088880000000003</v>
      </c>
      <c r="X79" s="43"/>
      <c r="Y79" s="43"/>
    </row>
    <row r="80" spans="1:25" x14ac:dyDescent="0.25">
      <c r="A80" s="24" t="s">
        <v>220</v>
      </c>
      <c r="B80" s="16" t="s">
        <v>154</v>
      </c>
      <c r="C80" s="28"/>
      <c r="D80" s="26"/>
      <c r="E80" s="26"/>
      <c r="F80" s="27"/>
      <c r="G80" s="25"/>
      <c r="H80" s="26">
        <v>8.0000000000000004E-4</v>
      </c>
      <c r="I80" s="26"/>
      <c r="J80" s="26">
        <v>5.9999999999999995E-4</v>
      </c>
      <c r="K80" s="26"/>
      <c r="L80" s="27"/>
      <c r="M80" s="20">
        <f t="shared" si="7"/>
        <v>0</v>
      </c>
      <c r="N80" s="21">
        <v>240</v>
      </c>
      <c r="O80" s="22">
        <f t="shared" si="8"/>
        <v>0</v>
      </c>
      <c r="P80" s="20">
        <f t="shared" si="9"/>
        <v>1.4E-3</v>
      </c>
      <c r="Q80" s="21">
        <v>190</v>
      </c>
      <c r="R80" s="22">
        <f t="shared" si="10"/>
        <v>0.26600000000000001</v>
      </c>
      <c r="S80" s="23">
        <f t="shared" si="11"/>
        <v>0.26600000000000001</v>
      </c>
      <c r="T80" s="53"/>
      <c r="U80" s="56">
        <v>350</v>
      </c>
      <c r="V80" s="56">
        <f t="shared" si="12"/>
        <v>0</v>
      </c>
      <c r="W80" s="56">
        <f t="shared" si="13"/>
        <v>0.49</v>
      </c>
      <c r="X80" s="43"/>
      <c r="Y80" s="43"/>
    </row>
    <row r="81" spans="1:25" x14ac:dyDescent="0.25">
      <c r="A81" s="24" t="s">
        <v>206</v>
      </c>
      <c r="B81" s="16" t="s">
        <v>154</v>
      </c>
      <c r="C81" s="25"/>
      <c r="D81" s="26"/>
      <c r="E81" s="26"/>
      <c r="F81" s="27"/>
      <c r="G81" s="25"/>
      <c r="H81" s="26"/>
      <c r="I81" s="26"/>
      <c r="J81" s="26">
        <v>7.7000000000000002E-3</v>
      </c>
      <c r="K81" s="26"/>
      <c r="L81" s="27"/>
      <c r="M81" s="20">
        <f t="shared" si="7"/>
        <v>0</v>
      </c>
      <c r="N81" s="21">
        <v>240</v>
      </c>
      <c r="O81" s="22">
        <f t="shared" si="8"/>
        <v>0</v>
      </c>
      <c r="P81" s="20">
        <f t="shared" si="9"/>
        <v>7.7000000000000002E-3</v>
      </c>
      <c r="Q81" s="21">
        <v>190</v>
      </c>
      <c r="R81" s="22">
        <f t="shared" si="10"/>
        <v>1.4630000000000001</v>
      </c>
      <c r="S81" s="23">
        <f t="shared" si="11"/>
        <v>1.4630000000000001</v>
      </c>
      <c r="T81" s="53"/>
      <c r="U81" s="56">
        <v>150</v>
      </c>
      <c r="V81" s="56">
        <f t="shared" si="12"/>
        <v>0</v>
      </c>
      <c r="W81" s="56">
        <f t="shared" si="13"/>
        <v>1.155</v>
      </c>
      <c r="X81" s="43"/>
      <c r="Y81" s="43"/>
    </row>
    <row r="82" spans="1:25" x14ac:dyDescent="0.25">
      <c r="A82" s="24" t="s">
        <v>599</v>
      </c>
      <c r="B82" s="16" t="s">
        <v>154</v>
      </c>
      <c r="C82" s="25"/>
      <c r="D82" s="26"/>
      <c r="E82" s="26"/>
      <c r="F82" s="27"/>
      <c r="G82" s="25"/>
      <c r="H82" s="26"/>
      <c r="I82" s="26"/>
      <c r="J82" s="26"/>
      <c r="K82" s="122">
        <v>3.0000000000000001E-5</v>
      </c>
      <c r="L82" s="27"/>
      <c r="M82" s="20">
        <f t="shared" si="7"/>
        <v>0</v>
      </c>
      <c r="N82" s="21">
        <v>240</v>
      </c>
      <c r="O82" s="22">
        <f t="shared" si="8"/>
        <v>0</v>
      </c>
      <c r="P82" s="20">
        <f t="shared" si="9"/>
        <v>3.0000000000000001E-5</v>
      </c>
      <c r="Q82" s="21">
        <v>190</v>
      </c>
      <c r="R82" s="22">
        <f t="shared" si="10"/>
        <v>5.7000000000000002E-3</v>
      </c>
      <c r="S82" s="23">
        <f t="shared" si="11"/>
        <v>5.7000000000000002E-3</v>
      </c>
      <c r="T82" s="53"/>
      <c r="U82" s="56">
        <v>4380</v>
      </c>
      <c r="V82" s="56">
        <f t="shared" si="12"/>
        <v>0</v>
      </c>
      <c r="W82" s="56">
        <f t="shared" si="13"/>
        <v>0.13140000000000002</v>
      </c>
      <c r="X82" s="43"/>
      <c r="Y82" s="43"/>
    </row>
    <row r="83" spans="1:25" x14ac:dyDescent="0.25">
      <c r="A83" s="24" t="s">
        <v>228</v>
      </c>
      <c r="B83" s="16" t="s">
        <v>154</v>
      </c>
      <c r="C83" s="25"/>
      <c r="D83" s="26"/>
      <c r="E83" s="26"/>
      <c r="F83" s="27"/>
      <c r="G83" s="25"/>
      <c r="H83" s="26"/>
      <c r="I83" s="26"/>
      <c r="J83" s="26"/>
      <c r="K83" s="26">
        <v>0.02</v>
      </c>
      <c r="L83" s="27"/>
      <c r="M83" s="20">
        <f t="shared" si="7"/>
        <v>0</v>
      </c>
      <c r="N83" s="21">
        <v>240</v>
      </c>
      <c r="O83" s="22">
        <f t="shared" si="8"/>
        <v>0</v>
      </c>
      <c r="P83" s="20">
        <f t="shared" si="9"/>
        <v>0.02</v>
      </c>
      <c r="Q83" s="21">
        <v>190</v>
      </c>
      <c r="R83" s="22">
        <f t="shared" si="10"/>
        <v>3.8000000000000003</v>
      </c>
      <c r="S83" s="23">
        <f t="shared" si="11"/>
        <v>3.8000000000000003</v>
      </c>
      <c r="T83" s="53"/>
      <c r="U83" s="56">
        <v>170</v>
      </c>
      <c r="V83" s="56">
        <f t="shared" si="12"/>
        <v>0</v>
      </c>
      <c r="W83" s="56">
        <f t="shared" si="13"/>
        <v>3.4</v>
      </c>
      <c r="X83" s="43"/>
      <c r="Y83" s="43"/>
    </row>
    <row r="84" spans="1:25" ht="15.75" thickBot="1" x14ac:dyDescent="0.3">
      <c r="A84" s="32" t="s">
        <v>208</v>
      </c>
      <c r="B84" s="48" t="s">
        <v>154</v>
      </c>
      <c r="C84" s="33"/>
      <c r="D84" s="34"/>
      <c r="E84" s="34"/>
      <c r="F84" s="35"/>
      <c r="G84" s="33"/>
      <c r="H84" s="34"/>
      <c r="I84" s="34"/>
      <c r="J84" s="34"/>
      <c r="K84" s="34"/>
      <c r="L84" s="35">
        <v>0.05</v>
      </c>
      <c r="M84" s="39">
        <f t="shared" si="7"/>
        <v>0</v>
      </c>
      <c r="N84" s="40">
        <v>240</v>
      </c>
      <c r="O84" s="41">
        <f t="shared" si="8"/>
        <v>0</v>
      </c>
      <c r="P84" s="39">
        <f t="shared" si="9"/>
        <v>0.05</v>
      </c>
      <c r="Q84" s="40">
        <v>190</v>
      </c>
      <c r="R84" s="41">
        <f t="shared" si="10"/>
        <v>9.5</v>
      </c>
      <c r="S84" s="42">
        <f t="shared" si="11"/>
        <v>9.5</v>
      </c>
      <c r="T84" s="54"/>
      <c r="U84" s="56">
        <v>34.29</v>
      </c>
      <c r="V84" s="56">
        <f t="shared" si="12"/>
        <v>0</v>
      </c>
      <c r="W84" s="56">
        <f t="shared" si="13"/>
        <v>1.7145000000000001</v>
      </c>
      <c r="X84" s="43"/>
      <c r="Y84" s="43"/>
    </row>
    <row r="85" spans="1:25" x14ac:dyDescent="0.25">
      <c r="A85" s="4"/>
      <c r="B85" s="4"/>
      <c r="C85" s="4"/>
      <c r="D85" s="4"/>
      <c r="E85" s="382"/>
      <c r="F85" s="382"/>
      <c r="G85" s="382"/>
      <c r="H85" s="382"/>
      <c r="I85" s="4"/>
      <c r="J85" s="4"/>
      <c r="K85" s="4"/>
      <c r="L85" s="4"/>
      <c r="M85" s="4"/>
      <c r="N85" s="4"/>
      <c r="O85" s="4"/>
      <c r="P85" s="4"/>
      <c r="Q85" s="4"/>
      <c r="R85" s="4"/>
      <c r="S85" s="36"/>
      <c r="T85" s="4"/>
      <c r="V85" s="57">
        <f>SUM(V55:V84)</f>
        <v>46.048354000000003</v>
      </c>
      <c r="W85" s="57">
        <f>SUM(W55:W84)</f>
        <v>57.26918400000001</v>
      </c>
    </row>
    <row r="86" spans="1:25" x14ac:dyDescent="0.25">
      <c r="A86" s="4" t="s">
        <v>155</v>
      </c>
      <c r="B86" s="4"/>
      <c r="C86" s="4"/>
      <c r="D86" s="4"/>
      <c r="E86" s="349" t="s">
        <v>156</v>
      </c>
      <c r="F86" s="349"/>
      <c r="G86" s="349"/>
      <c r="H86" s="34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55"/>
      <c r="W86" s="57">
        <f>V85+W85</f>
        <v>103.31753800000001</v>
      </c>
    </row>
  </sheetData>
  <mergeCells count="52">
    <mergeCell ref="E85:H85"/>
    <mergeCell ref="E86:H86"/>
    <mergeCell ref="S51:S53"/>
    <mergeCell ref="T51:T53"/>
    <mergeCell ref="C52:C53"/>
    <mergeCell ref="D52:D53"/>
    <mergeCell ref="E52:E53"/>
    <mergeCell ref="F52:F53"/>
    <mergeCell ref="G52:G53"/>
    <mergeCell ref="H52:H53"/>
    <mergeCell ref="I52:I53"/>
    <mergeCell ref="J52:J53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K5:K6"/>
    <mergeCell ref="L5:L6"/>
    <mergeCell ref="C1:L1"/>
    <mergeCell ref="M1:P1"/>
    <mergeCell ref="C2:K2"/>
    <mergeCell ref="M2:P2"/>
    <mergeCell ref="C3:J3"/>
    <mergeCell ref="M3:P3"/>
    <mergeCell ref="C50:J50"/>
    <mergeCell ref="M50:P50"/>
    <mergeCell ref="A51:A53"/>
    <mergeCell ref="B51:B53"/>
    <mergeCell ref="C51:F51"/>
    <mergeCell ref="G51:L51"/>
    <mergeCell ref="M51:O52"/>
    <mergeCell ref="P51:R52"/>
    <mergeCell ref="K52:K53"/>
    <mergeCell ref="L52:L53"/>
    <mergeCell ref="C49:K49"/>
    <mergeCell ref="M49:P49"/>
    <mergeCell ref="E37:H37"/>
    <mergeCell ref="E38:H38"/>
    <mergeCell ref="C48:L48"/>
    <mergeCell ref="M48:P48"/>
    <mergeCell ref="A4:A6"/>
    <mergeCell ref="B4:B6"/>
    <mergeCell ref="C4:F4"/>
    <mergeCell ref="G4:L4"/>
    <mergeCell ref="M4:O5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3"/>
  <sheetViews>
    <sheetView topLeftCell="A46" zoomScale="120" zoomScaleNormal="120" workbookViewId="0">
      <selection activeCell="U9" sqref="U9"/>
    </sheetView>
  </sheetViews>
  <sheetFormatPr defaultRowHeight="15" x14ac:dyDescent="0.25"/>
  <cols>
    <col min="1" max="1" width="20" customWidth="1"/>
    <col min="2" max="2" width="3.42578125" customWidth="1"/>
    <col min="11" max="11" width="9.140625" customWidth="1"/>
  </cols>
  <sheetData>
    <row r="1" spans="1:25" x14ac:dyDescent="0.25">
      <c r="A1" s="4" t="s">
        <v>134</v>
      </c>
      <c r="B1" s="4"/>
      <c r="C1" s="350" t="s">
        <v>135</v>
      </c>
      <c r="D1" s="350"/>
      <c r="E1" s="350"/>
      <c r="F1" s="350"/>
      <c r="G1" s="350"/>
      <c r="H1" s="350"/>
      <c r="I1" s="350"/>
      <c r="J1" s="350"/>
      <c r="K1" s="350"/>
      <c r="L1" s="350"/>
      <c r="M1" s="347"/>
      <c r="N1" s="347"/>
      <c r="O1" s="347"/>
      <c r="P1" s="347"/>
      <c r="Q1" s="4"/>
      <c r="R1" s="4"/>
      <c r="S1" s="4"/>
      <c r="T1" s="4"/>
    </row>
    <row r="2" spans="1:25" x14ac:dyDescent="0.25">
      <c r="A2" s="4"/>
      <c r="B2" s="5"/>
      <c r="C2" s="347" t="s">
        <v>577</v>
      </c>
      <c r="D2" s="347"/>
      <c r="E2" s="347"/>
      <c r="F2" s="347"/>
      <c r="G2" s="347"/>
      <c r="H2" s="347"/>
      <c r="I2" s="347"/>
      <c r="J2" s="347"/>
      <c r="K2" s="347"/>
      <c r="L2" s="4"/>
      <c r="M2" s="347"/>
      <c r="N2" s="347"/>
      <c r="O2" s="347"/>
      <c r="P2" s="347"/>
      <c r="Q2" s="4"/>
      <c r="R2" s="4"/>
      <c r="S2" s="4"/>
      <c r="T2" s="4"/>
    </row>
    <row r="3" spans="1:25" ht="15.75" thickBot="1" x14ac:dyDescent="0.3">
      <c r="A3" s="4"/>
      <c r="B3" s="4"/>
      <c r="C3" s="351" t="s">
        <v>136</v>
      </c>
      <c r="D3" s="351"/>
      <c r="E3" s="351"/>
      <c r="F3" s="351"/>
      <c r="G3" s="351"/>
      <c r="H3" s="351"/>
      <c r="I3" s="351"/>
      <c r="J3" s="351"/>
      <c r="K3" s="4"/>
      <c r="L3" s="4"/>
      <c r="M3" s="347"/>
      <c r="N3" s="347"/>
      <c r="O3" s="347"/>
      <c r="P3" s="347"/>
      <c r="Q3" s="4"/>
      <c r="R3" s="4"/>
      <c r="S3" s="4"/>
      <c r="T3" s="4"/>
    </row>
    <row r="4" spans="1:25" ht="15" customHeight="1" x14ac:dyDescent="0.25">
      <c r="A4" s="332" t="s">
        <v>137</v>
      </c>
      <c r="B4" s="335" t="s">
        <v>138</v>
      </c>
      <c r="C4" s="338" t="s">
        <v>139</v>
      </c>
      <c r="D4" s="339"/>
      <c r="E4" s="339"/>
      <c r="F4" s="340"/>
      <c r="G4" s="338" t="s">
        <v>140</v>
      </c>
      <c r="H4" s="339"/>
      <c r="I4" s="339"/>
      <c r="J4" s="339"/>
      <c r="K4" s="339"/>
      <c r="L4" s="340"/>
      <c r="M4" s="341" t="s">
        <v>141</v>
      </c>
      <c r="N4" s="342"/>
      <c r="O4" s="343"/>
      <c r="P4" s="352" t="s">
        <v>142</v>
      </c>
      <c r="Q4" s="342"/>
      <c r="R4" s="353"/>
      <c r="S4" s="361" t="s">
        <v>143</v>
      </c>
      <c r="T4" s="364" t="s">
        <v>144</v>
      </c>
      <c r="U4" s="43"/>
      <c r="V4" s="43"/>
      <c r="W4" s="43"/>
      <c r="X4" s="43"/>
      <c r="Y4" s="43"/>
    </row>
    <row r="5" spans="1:25" ht="30" customHeight="1" x14ac:dyDescent="0.25">
      <c r="A5" s="333"/>
      <c r="B5" s="336"/>
      <c r="C5" s="367" t="s">
        <v>94</v>
      </c>
      <c r="D5" s="356" t="s">
        <v>160</v>
      </c>
      <c r="E5" s="356" t="s">
        <v>54</v>
      </c>
      <c r="F5" s="358" t="s">
        <v>173</v>
      </c>
      <c r="G5" s="367" t="s">
        <v>116</v>
      </c>
      <c r="H5" s="356" t="s">
        <v>363</v>
      </c>
      <c r="I5" s="356" t="s">
        <v>96</v>
      </c>
      <c r="J5" s="356" t="s">
        <v>174</v>
      </c>
      <c r="K5" s="356" t="s">
        <v>594</v>
      </c>
      <c r="L5" s="358" t="s">
        <v>145</v>
      </c>
      <c r="M5" s="344"/>
      <c r="N5" s="345"/>
      <c r="O5" s="346"/>
      <c r="P5" s="354"/>
      <c r="Q5" s="345"/>
      <c r="R5" s="355"/>
      <c r="S5" s="362"/>
      <c r="T5" s="365"/>
      <c r="U5" s="43"/>
      <c r="V5" s="43"/>
      <c r="W5" s="43"/>
      <c r="X5" s="43"/>
      <c r="Y5" s="43"/>
    </row>
    <row r="6" spans="1:25" ht="41.25" customHeight="1" thickBot="1" x14ac:dyDescent="0.3">
      <c r="A6" s="334"/>
      <c r="B6" s="337"/>
      <c r="C6" s="368"/>
      <c r="D6" s="357"/>
      <c r="E6" s="357"/>
      <c r="F6" s="359"/>
      <c r="G6" s="368"/>
      <c r="H6" s="357"/>
      <c r="I6" s="357"/>
      <c r="J6" s="357"/>
      <c r="K6" s="357"/>
      <c r="L6" s="359"/>
      <c r="M6" s="6" t="s">
        <v>146</v>
      </c>
      <c r="N6" s="2" t="s">
        <v>147</v>
      </c>
      <c r="O6" s="1" t="s">
        <v>148</v>
      </c>
      <c r="P6" s="7" t="s">
        <v>146</v>
      </c>
      <c r="Q6" s="2" t="s">
        <v>147</v>
      </c>
      <c r="R6" s="3" t="s">
        <v>148</v>
      </c>
      <c r="S6" s="363"/>
      <c r="T6" s="366"/>
      <c r="U6" s="44"/>
      <c r="V6" s="44"/>
      <c r="W6" s="43"/>
      <c r="X6" s="43"/>
      <c r="Y6" s="43"/>
    </row>
    <row r="7" spans="1:25" ht="15.75" thickBot="1" x14ac:dyDescent="0.3">
      <c r="A7" s="8" t="s">
        <v>149</v>
      </c>
      <c r="B7" s="9"/>
      <c r="C7" s="38" t="s">
        <v>159</v>
      </c>
      <c r="D7" s="10" t="s">
        <v>166</v>
      </c>
      <c r="E7" s="10" t="s">
        <v>150</v>
      </c>
      <c r="F7" s="37" t="s">
        <v>337</v>
      </c>
      <c r="G7" s="38" t="s">
        <v>153</v>
      </c>
      <c r="H7" s="10" t="s">
        <v>151</v>
      </c>
      <c r="I7" s="10" t="s">
        <v>152</v>
      </c>
      <c r="J7" s="10" t="s">
        <v>153</v>
      </c>
      <c r="K7" s="10" t="s">
        <v>150</v>
      </c>
      <c r="L7" s="37" t="s">
        <v>379</v>
      </c>
      <c r="M7" s="11"/>
      <c r="N7" s="12"/>
      <c r="O7" s="13"/>
      <c r="P7" s="11"/>
      <c r="Q7" s="12"/>
      <c r="R7" s="13"/>
      <c r="S7" s="14"/>
      <c r="T7" s="51"/>
      <c r="U7" s="55" t="s">
        <v>250</v>
      </c>
      <c r="V7" s="55" t="s">
        <v>32</v>
      </c>
      <c r="W7" s="55" t="s">
        <v>33</v>
      </c>
      <c r="X7" s="43"/>
      <c r="Y7" s="43"/>
    </row>
    <row r="8" spans="1:25" x14ac:dyDescent="0.25">
      <c r="A8" s="15" t="s">
        <v>199</v>
      </c>
      <c r="B8" s="16" t="s">
        <v>154</v>
      </c>
      <c r="C8" s="17">
        <v>8.5999999999999993E-2</v>
      </c>
      <c r="D8" s="18"/>
      <c r="E8" s="18"/>
      <c r="F8" s="19"/>
      <c r="G8" s="17"/>
      <c r="H8" s="18">
        <v>0.15</v>
      </c>
      <c r="I8" s="18"/>
      <c r="J8" s="18"/>
      <c r="K8" s="18"/>
      <c r="L8" s="19"/>
      <c r="M8" s="20">
        <f>C8+D8+E8+F8</f>
        <v>8.5999999999999993E-2</v>
      </c>
      <c r="N8" s="21">
        <v>140</v>
      </c>
      <c r="O8" s="22">
        <f>M8*N8</f>
        <v>12.04</v>
      </c>
      <c r="P8" s="20">
        <f>G8+H8+I8+J8+K8+L8</f>
        <v>0.15</v>
      </c>
      <c r="Q8" s="21">
        <v>210</v>
      </c>
      <c r="R8" s="22">
        <f>P8*Q8</f>
        <v>31.5</v>
      </c>
      <c r="S8" s="23">
        <f>O8+R8</f>
        <v>43.54</v>
      </c>
      <c r="T8" s="52"/>
      <c r="U8" s="56">
        <v>21</v>
      </c>
      <c r="V8" s="56">
        <f>M8*U8</f>
        <v>1.8059999999999998</v>
      </c>
      <c r="W8" s="56">
        <f>P8*U8</f>
        <v>3.15</v>
      </c>
      <c r="X8" s="43"/>
      <c r="Y8" s="43"/>
    </row>
    <row r="9" spans="1:25" x14ac:dyDescent="0.25">
      <c r="A9" s="24" t="s">
        <v>194</v>
      </c>
      <c r="B9" s="16" t="s">
        <v>154</v>
      </c>
      <c r="C9" s="25">
        <v>0.04</v>
      </c>
      <c r="D9" s="26"/>
      <c r="E9" s="26"/>
      <c r="F9" s="27"/>
      <c r="G9" s="25"/>
      <c r="H9" s="26">
        <v>1.2500000000000001E-2</v>
      </c>
      <c r="I9" s="26"/>
      <c r="J9" s="26"/>
      <c r="K9" s="26"/>
      <c r="L9" s="27"/>
      <c r="M9" s="20">
        <f t="shared" ref="M9:M36" si="0">C9+D9+E9+F9</f>
        <v>0.04</v>
      </c>
      <c r="N9" s="21">
        <v>140</v>
      </c>
      <c r="O9" s="22">
        <f t="shared" ref="O9:O36" si="1">M9*N9</f>
        <v>5.6000000000000005</v>
      </c>
      <c r="P9" s="20">
        <f t="shared" ref="P9:P36" si="2">G9+H9+I9+J9+K9+L9</f>
        <v>1.2500000000000001E-2</v>
      </c>
      <c r="Q9" s="21">
        <v>210</v>
      </c>
      <c r="R9" s="22">
        <f t="shared" ref="R9:R36" si="3">P9*Q9</f>
        <v>2.625</v>
      </c>
      <c r="S9" s="23">
        <f t="shared" ref="S9:S36" si="4">O9+R9</f>
        <v>8.2250000000000014</v>
      </c>
      <c r="T9" s="53"/>
      <c r="U9" s="56">
        <v>27</v>
      </c>
      <c r="V9" s="56">
        <f t="shared" ref="V9:V33" si="5">M9*U9</f>
        <v>1.08</v>
      </c>
      <c r="W9" s="56">
        <f t="shared" ref="W9:W33" si="6">P9*U9</f>
        <v>0.33750000000000002</v>
      </c>
      <c r="X9" s="43"/>
      <c r="Y9" s="43"/>
    </row>
    <row r="10" spans="1:25" x14ac:dyDescent="0.25">
      <c r="A10" s="24" t="s">
        <v>193</v>
      </c>
      <c r="B10" s="16" t="s">
        <v>154</v>
      </c>
      <c r="C10" s="25">
        <v>0.09</v>
      </c>
      <c r="D10" s="26"/>
      <c r="E10" s="26"/>
      <c r="F10" s="27"/>
      <c r="G10" s="25"/>
      <c r="H10" s="26"/>
      <c r="I10" s="26"/>
      <c r="J10" s="26"/>
      <c r="K10" s="26"/>
      <c r="L10" s="27"/>
      <c r="M10" s="20">
        <f t="shared" si="0"/>
        <v>0.09</v>
      </c>
      <c r="N10" s="21">
        <v>140</v>
      </c>
      <c r="O10" s="22">
        <f t="shared" si="1"/>
        <v>12.6</v>
      </c>
      <c r="P10" s="20">
        <f t="shared" si="2"/>
        <v>0</v>
      </c>
      <c r="Q10" s="21">
        <v>210</v>
      </c>
      <c r="R10" s="22">
        <f t="shared" si="3"/>
        <v>0</v>
      </c>
      <c r="S10" s="23">
        <f t="shared" si="4"/>
        <v>12.6</v>
      </c>
      <c r="T10" s="53"/>
      <c r="U10" s="56">
        <v>22</v>
      </c>
      <c r="V10" s="56">
        <f t="shared" si="5"/>
        <v>1.98</v>
      </c>
      <c r="W10" s="56">
        <f t="shared" si="6"/>
        <v>0</v>
      </c>
      <c r="X10" s="43"/>
      <c r="Y10" s="43"/>
    </row>
    <row r="11" spans="1:25" x14ac:dyDescent="0.25">
      <c r="A11" s="24" t="s">
        <v>218</v>
      </c>
      <c r="B11" s="16" t="s">
        <v>154</v>
      </c>
      <c r="C11" s="25">
        <v>1.9E-2</v>
      </c>
      <c r="D11" s="26"/>
      <c r="E11" s="26"/>
      <c r="F11" s="27"/>
      <c r="G11" s="25"/>
      <c r="H11" s="26">
        <v>1.2E-2</v>
      </c>
      <c r="I11" s="26"/>
      <c r="J11" s="26"/>
      <c r="K11" s="26"/>
      <c r="L11" s="27"/>
      <c r="M11" s="20">
        <f t="shared" si="0"/>
        <v>1.9E-2</v>
      </c>
      <c r="N11" s="21">
        <v>140</v>
      </c>
      <c r="O11" s="22">
        <f t="shared" si="1"/>
        <v>2.66</v>
      </c>
      <c r="P11" s="20">
        <f t="shared" si="2"/>
        <v>1.2E-2</v>
      </c>
      <c r="Q11" s="21">
        <v>210</v>
      </c>
      <c r="R11" s="22">
        <f t="shared" si="3"/>
        <v>2.52</v>
      </c>
      <c r="S11" s="23">
        <f t="shared" si="4"/>
        <v>5.18</v>
      </c>
      <c r="T11" s="53"/>
      <c r="U11" s="56">
        <v>22</v>
      </c>
      <c r="V11" s="56">
        <f t="shared" si="5"/>
        <v>0.41799999999999998</v>
      </c>
      <c r="W11" s="56">
        <f t="shared" si="6"/>
        <v>0.26400000000000001</v>
      </c>
      <c r="X11" s="43"/>
      <c r="Y11" s="43"/>
    </row>
    <row r="12" spans="1:25" x14ac:dyDescent="0.25">
      <c r="A12" s="24" t="s">
        <v>195</v>
      </c>
      <c r="B12" s="16" t="s">
        <v>154</v>
      </c>
      <c r="C12" s="25">
        <v>8.0000000000000002E-3</v>
      </c>
      <c r="D12" s="26"/>
      <c r="E12" s="26"/>
      <c r="F12" s="27"/>
      <c r="G12" s="25">
        <v>6.0000000000000001E-3</v>
      </c>
      <c r="H12" s="26">
        <v>2.5000000000000001E-3</v>
      </c>
      <c r="I12" s="26"/>
      <c r="J12" s="26"/>
      <c r="K12" s="26"/>
      <c r="L12" s="27"/>
      <c r="M12" s="20">
        <f t="shared" si="0"/>
        <v>8.0000000000000002E-3</v>
      </c>
      <c r="N12" s="21">
        <v>140</v>
      </c>
      <c r="O12" s="22">
        <f t="shared" si="1"/>
        <v>1.1200000000000001</v>
      </c>
      <c r="P12" s="20">
        <f t="shared" si="2"/>
        <v>8.5000000000000006E-3</v>
      </c>
      <c r="Q12" s="21">
        <v>210</v>
      </c>
      <c r="R12" s="22">
        <f t="shared" si="3"/>
        <v>1.7850000000000001</v>
      </c>
      <c r="S12" s="23">
        <f t="shared" si="4"/>
        <v>2.9050000000000002</v>
      </c>
      <c r="T12" s="53"/>
      <c r="U12" s="56">
        <v>84.78</v>
      </c>
      <c r="V12" s="56">
        <f t="shared" si="5"/>
        <v>0.67824000000000007</v>
      </c>
      <c r="W12" s="56">
        <f t="shared" si="6"/>
        <v>0.7206300000000001</v>
      </c>
      <c r="X12" s="43"/>
      <c r="Y12" s="43"/>
    </row>
    <row r="13" spans="1:25" x14ac:dyDescent="0.25">
      <c r="A13" s="24" t="s">
        <v>204</v>
      </c>
      <c r="B13" s="16" t="s">
        <v>154</v>
      </c>
      <c r="C13" s="25">
        <v>1.5E-3</v>
      </c>
      <c r="D13" s="26"/>
      <c r="E13" s="26"/>
      <c r="F13" s="27"/>
      <c r="G13" s="25"/>
      <c r="H13" s="26"/>
      <c r="I13" s="26"/>
      <c r="J13" s="26"/>
      <c r="K13" s="26"/>
      <c r="L13" s="27"/>
      <c r="M13" s="20">
        <f t="shared" si="0"/>
        <v>1.5E-3</v>
      </c>
      <c r="N13" s="21">
        <v>140</v>
      </c>
      <c r="O13" s="22">
        <f t="shared" si="1"/>
        <v>0.21</v>
      </c>
      <c r="P13" s="20">
        <f t="shared" si="2"/>
        <v>0</v>
      </c>
      <c r="Q13" s="21">
        <v>210</v>
      </c>
      <c r="R13" s="22">
        <f t="shared" si="3"/>
        <v>0</v>
      </c>
      <c r="S13" s="23">
        <f t="shared" si="4"/>
        <v>0.21</v>
      </c>
      <c r="T13" s="53"/>
      <c r="U13" s="56">
        <v>34</v>
      </c>
      <c r="V13" s="56">
        <f t="shared" si="5"/>
        <v>5.1000000000000004E-2</v>
      </c>
      <c r="W13" s="56">
        <f t="shared" si="6"/>
        <v>0</v>
      </c>
      <c r="X13" s="43"/>
      <c r="Y13" s="43"/>
    </row>
    <row r="14" spans="1:25" x14ac:dyDescent="0.25">
      <c r="A14" s="24" t="s">
        <v>188</v>
      </c>
      <c r="B14" s="16" t="s">
        <v>154</v>
      </c>
      <c r="C14" s="25">
        <v>5.4999999999999997E-3</v>
      </c>
      <c r="D14" s="26"/>
      <c r="E14" s="26"/>
      <c r="F14" s="27"/>
      <c r="G14" s="25"/>
      <c r="H14" s="26"/>
      <c r="I14" s="26">
        <v>8.0999999999999996E-3</v>
      </c>
      <c r="J14" s="26">
        <v>8.6E-3</v>
      </c>
      <c r="K14" s="26"/>
      <c r="L14" s="27"/>
      <c r="M14" s="20">
        <f t="shared" si="0"/>
        <v>5.4999999999999997E-3</v>
      </c>
      <c r="N14" s="21">
        <v>140</v>
      </c>
      <c r="O14" s="22">
        <f t="shared" si="1"/>
        <v>0.76999999999999991</v>
      </c>
      <c r="P14" s="20">
        <f t="shared" si="2"/>
        <v>1.67E-2</v>
      </c>
      <c r="Q14" s="21">
        <v>210</v>
      </c>
      <c r="R14" s="22">
        <f t="shared" si="3"/>
        <v>3.5070000000000001</v>
      </c>
      <c r="S14" s="23">
        <f t="shared" si="4"/>
        <v>4.2770000000000001</v>
      </c>
      <c r="T14" s="53"/>
      <c r="U14" s="56">
        <v>294.94</v>
      </c>
      <c r="V14" s="56">
        <f t="shared" si="5"/>
        <v>1.6221699999999999</v>
      </c>
      <c r="W14" s="56">
        <f t="shared" si="6"/>
        <v>4.9254980000000002</v>
      </c>
      <c r="X14" s="43"/>
      <c r="Y14" s="43"/>
    </row>
    <row r="15" spans="1:25" x14ac:dyDescent="0.25">
      <c r="A15" s="24" t="s">
        <v>205</v>
      </c>
      <c r="B15" s="16" t="s">
        <v>154</v>
      </c>
      <c r="C15" s="25">
        <v>2.5000000000000001E-2</v>
      </c>
      <c r="D15" s="29"/>
      <c r="E15" s="26"/>
      <c r="F15" s="27"/>
      <c r="G15" s="25"/>
      <c r="H15" s="26"/>
      <c r="I15" s="26"/>
      <c r="J15" s="26"/>
      <c r="K15" s="26"/>
      <c r="L15" s="27"/>
      <c r="M15" s="20">
        <f t="shared" si="0"/>
        <v>2.5000000000000001E-2</v>
      </c>
      <c r="N15" s="21">
        <v>140</v>
      </c>
      <c r="O15" s="22">
        <f t="shared" si="1"/>
        <v>3.5</v>
      </c>
      <c r="P15" s="20">
        <f t="shared" si="2"/>
        <v>0</v>
      </c>
      <c r="Q15" s="21">
        <v>210</v>
      </c>
      <c r="R15" s="22">
        <f t="shared" si="3"/>
        <v>0</v>
      </c>
      <c r="S15" s="23">
        <f t="shared" si="4"/>
        <v>3.5</v>
      </c>
      <c r="T15" s="53"/>
      <c r="U15" s="56">
        <v>135</v>
      </c>
      <c r="V15" s="56">
        <f t="shared" si="5"/>
        <v>3.375</v>
      </c>
      <c r="W15" s="56">
        <f t="shared" si="6"/>
        <v>0</v>
      </c>
      <c r="X15" s="43"/>
      <c r="Y15" s="43"/>
    </row>
    <row r="16" spans="1:25" x14ac:dyDescent="0.25">
      <c r="A16" s="24" t="s">
        <v>197</v>
      </c>
      <c r="B16" s="16" t="s">
        <v>154</v>
      </c>
      <c r="C16" s="25">
        <v>1E-3</v>
      </c>
      <c r="D16" s="26"/>
      <c r="E16" s="26"/>
      <c r="F16" s="27"/>
      <c r="G16" s="25">
        <v>5.0000000000000001E-4</v>
      </c>
      <c r="H16" s="26">
        <v>1E-3</v>
      </c>
      <c r="I16" s="26">
        <v>1E-3</v>
      </c>
      <c r="J16" s="26">
        <v>1E-3</v>
      </c>
      <c r="K16" s="26"/>
      <c r="L16" s="27"/>
      <c r="M16" s="20">
        <f t="shared" si="0"/>
        <v>1E-3</v>
      </c>
      <c r="N16" s="21">
        <v>140</v>
      </c>
      <c r="O16" s="22">
        <f t="shared" si="1"/>
        <v>0.14000000000000001</v>
      </c>
      <c r="P16" s="20">
        <f t="shared" si="2"/>
        <v>3.5000000000000001E-3</v>
      </c>
      <c r="Q16" s="21">
        <v>210</v>
      </c>
      <c r="R16" s="22">
        <f t="shared" si="3"/>
        <v>0.73499999999999999</v>
      </c>
      <c r="S16" s="23">
        <f t="shared" si="4"/>
        <v>0.875</v>
      </c>
      <c r="T16" s="53"/>
      <c r="U16" s="56">
        <v>15</v>
      </c>
      <c r="V16" s="56">
        <f t="shared" si="5"/>
        <v>1.4999999999999999E-2</v>
      </c>
      <c r="W16" s="56">
        <f t="shared" si="6"/>
        <v>5.2499999999999998E-2</v>
      </c>
      <c r="X16" s="43"/>
      <c r="Y16" s="43"/>
    </row>
    <row r="17" spans="1:25" x14ac:dyDescent="0.25">
      <c r="A17" s="24" t="s">
        <v>217</v>
      </c>
      <c r="B17" s="16" t="s">
        <v>154</v>
      </c>
      <c r="C17" s="28"/>
      <c r="D17" s="26">
        <v>8.9399999999999993E-2</v>
      </c>
      <c r="E17" s="26"/>
      <c r="F17" s="27"/>
      <c r="G17" s="25"/>
      <c r="H17" s="26"/>
      <c r="I17" s="26"/>
      <c r="J17" s="26"/>
      <c r="K17" s="26"/>
      <c r="L17" s="27"/>
      <c r="M17" s="20">
        <f t="shared" si="0"/>
        <v>8.9399999999999993E-2</v>
      </c>
      <c r="N17" s="21">
        <v>140</v>
      </c>
      <c r="O17" s="22">
        <f t="shared" si="1"/>
        <v>12.515999999999998</v>
      </c>
      <c r="P17" s="20">
        <f t="shared" si="2"/>
        <v>0</v>
      </c>
      <c r="Q17" s="21">
        <v>210</v>
      </c>
      <c r="R17" s="22">
        <f t="shared" si="3"/>
        <v>0</v>
      </c>
      <c r="S17" s="23">
        <f t="shared" si="4"/>
        <v>12.515999999999998</v>
      </c>
      <c r="T17" s="53"/>
      <c r="U17" s="56">
        <v>78</v>
      </c>
      <c r="V17" s="56">
        <f t="shared" si="5"/>
        <v>6.9731999999999994</v>
      </c>
      <c r="W17" s="56">
        <f t="shared" si="6"/>
        <v>0</v>
      </c>
      <c r="X17" s="43"/>
      <c r="Y17" s="43"/>
    </row>
    <row r="18" spans="1:25" x14ac:dyDescent="0.25">
      <c r="A18" s="24" t="s">
        <v>213</v>
      </c>
      <c r="B18" s="16" t="s">
        <v>154</v>
      </c>
      <c r="C18" s="28"/>
      <c r="D18" s="26"/>
      <c r="E18" s="26">
        <v>2E-3</v>
      </c>
      <c r="F18" s="27"/>
      <c r="G18" s="25"/>
      <c r="H18" s="26"/>
      <c r="I18" s="26"/>
      <c r="J18" s="26"/>
      <c r="K18" s="26"/>
      <c r="L18" s="27"/>
      <c r="M18" s="20">
        <f t="shared" si="0"/>
        <v>2E-3</v>
      </c>
      <c r="N18" s="21">
        <v>140</v>
      </c>
      <c r="O18" s="22">
        <f t="shared" si="1"/>
        <v>0.28000000000000003</v>
      </c>
      <c r="P18" s="20">
        <f t="shared" si="2"/>
        <v>0</v>
      </c>
      <c r="Q18" s="21">
        <v>210</v>
      </c>
      <c r="R18" s="22">
        <f t="shared" si="3"/>
        <v>0</v>
      </c>
      <c r="S18" s="23">
        <f t="shared" si="4"/>
        <v>0.28000000000000003</v>
      </c>
      <c r="T18" s="53"/>
      <c r="U18" s="56">
        <v>140</v>
      </c>
      <c r="V18" s="56">
        <f t="shared" si="5"/>
        <v>0.28000000000000003</v>
      </c>
      <c r="W18" s="56">
        <f t="shared" si="6"/>
        <v>0</v>
      </c>
      <c r="X18" s="43"/>
      <c r="Y18" s="43"/>
    </row>
    <row r="19" spans="1:25" x14ac:dyDescent="0.25">
      <c r="A19" s="24" t="s">
        <v>186</v>
      </c>
      <c r="B19" s="16" t="s">
        <v>154</v>
      </c>
      <c r="C19" s="28"/>
      <c r="D19" s="26"/>
      <c r="E19" s="26">
        <v>0.1</v>
      </c>
      <c r="F19" s="27"/>
      <c r="G19" s="25"/>
      <c r="H19" s="26"/>
      <c r="I19" s="26"/>
      <c r="J19" s="26"/>
      <c r="K19" s="26"/>
      <c r="L19" s="27"/>
      <c r="M19" s="20">
        <f t="shared" si="0"/>
        <v>0.1</v>
      </c>
      <c r="N19" s="21">
        <v>140</v>
      </c>
      <c r="O19" s="22">
        <f t="shared" si="1"/>
        <v>14</v>
      </c>
      <c r="P19" s="20">
        <f t="shared" si="2"/>
        <v>0</v>
      </c>
      <c r="Q19" s="21">
        <v>210</v>
      </c>
      <c r="R19" s="22">
        <f t="shared" si="3"/>
        <v>0</v>
      </c>
      <c r="S19" s="23">
        <f t="shared" si="4"/>
        <v>14</v>
      </c>
      <c r="T19" s="53"/>
      <c r="U19" s="56">
        <v>46.5</v>
      </c>
      <c r="V19" s="56">
        <f t="shared" si="5"/>
        <v>4.6500000000000004</v>
      </c>
      <c r="W19" s="56">
        <f t="shared" si="6"/>
        <v>0</v>
      </c>
      <c r="X19" s="43"/>
      <c r="Y19" s="43"/>
    </row>
    <row r="20" spans="1:25" x14ac:dyDescent="0.25">
      <c r="A20" s="24" t="s">
        <v>187</v>
      </c>
      <c r="B20" s="16" t="s">
        <v>154</v>
      </c>
      <c r="C20" s="28"/>
      <c r="D20" s="26"/>
      <c r="E20" s="26">
        <v>1.4999999999999999E-2</v>
      </c>
      <c r="F20" s="27"/>
      <c r="G20" s="25">
        <v>3.0000000000000001E-3</v>
      </c>
      <c r="H20" s="26"/>
      <c r="I20" s="26"/>
      <c r="J20" s="26"/>
      <c r="K20" s="26">
        <v>2.4E-2</v>
      </c>
      <c r="L20" s="27"/>
      <c r="M20" s="20">
        <f t="shared" si="0"/>
        <v>1.4999999999999999E-2</v>
      </c>
      <c r="N20" s="21">
        <v>140</v>
      </c>
      <c r="O20" s="22">
        <f t="shared" si="1"/>
        <v>2.1</v>
      </c>
      <c r="P20" s="20">
        <f t="shared" si="2"/>
        <v>2.7E-2</v>
      </c>
      <c r="Q20" s="21">
        <v>210</v>
      </c>
      <c r="R20" s="22">
        <f t="shared" si="3"/>
        <v>5.67</v>
      </c>
      <c r="S20" s="23">
        <f t="shared" si="4"/>
        <v>7.77</v>
      </c>
      <c r="T20" s="53"/>
      <c r="U20" s="56">
        <v>45</v>
      </c>
      <c r="V20" s="56">
        <f t="shared" si="5"/>
        <v>0.67499999999999993</v>
      </c>
      <c r="W20" s="56">
        <f t="shared" si="6"/>
        <v>1.2150000000000001</v>
      </c>
      <c r="X20" s="43"/>
      <c r="Y20" s="43"/>
    </row>
    <row r="21" spans="1:25" x14ac:dyDescent="0.25">
      <c r="A21" s="24" t="s">
        <v>208</v>
      </c>
      <c r="B21" s="16" t="s">
        <v>154</v>
      </c>
      <c r="C21" s="28"/>
      <c r="D21" s="26"/>
      <c r="E21" s="26"/>
      <c r="F21" s="27"/>
      <c r="G21" s="25"/>
      <c r="H21" s="26"/>
      <c r="I21" s="26"/>
      <c r="J21" s="26"/>
      <c r="K21" s="26"/>
      <c r="L21" s="27">
        <v>0.06</v>
      </c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0.06</v>
      </c>
      <c r="Q21" s="21">
        <v>210</v>
      </c>
      <c r="R21" s="22">
        <f t="shared" si="3"/>
        <v>12.6</v>
      </c>
      <c r="S21" s="23">
        <f t="shared" si="4"/>
        <v>12.6</v>
      </c>
      <c r="T21" s="53"/>
      <c r="U21" s="56">
        <v>34.29</v>
      </c>
      <c r="V21" s="56">
        <f t="shared" si="5"/>
        <v>0</v>
      </c>
      <c r="W21" s="56">
        <f t="shared" si="6"/>
        <v>2.0573999999999999</v>
      </c>
      <c r="X21" s="43"/>
      <c r="Y21" s="43"/>
    </row>
    <row r="22" spans="1:25" x14ac:dyDescent="0.25">
      <c r="A22" s="24" t="s">
        <v>221</v>
      </c>
      <c r="B22" s="16" t="s">
        <v>154</v>
      </c>
      <c r="C22" s="28"/>
      <c r="D22" s="26"/>
      <c r="E22" s="26"/>
      <c r="F22" s="27">
        <v>0.2</v>
      </c>
      <c r="G22" s="25"/>
      <c r="H22" s="26"/>
      <c r="I22" s="26"/>
      <c r="J22" s="26"/>
      <c r="K22" s="26"/>
      <c r="L22" s="27"/>
      <c r="M22" s="20">
        <f t="shared" si="0"/>
        <v>0.2</v>
      </c>
      <c r="N22" s="21">
        <v>140</v>
      </c>
      <c r="O22" s="22">
        <f t="shared" si="1"/>
        <v>28</v>
      </c>
      <c r="P22" s="20">
        <f t="shared" si="2"/>
        <v>0</v>
      </c>
      <c r="Q22" s="21">
        <v>210</v>
      </c>
      <c r="R22" s="22">
        <f t="shared" si="3"/>
        <v>0</v>
      </c>
      <c r="S22" s="23">
        <f t="shared" si="4"/>
        <v>28</v>
      </c>
      <c r="T22" s="53"/>
      <c r="U22" s="56">
        <v>40</v>
      </c>
      <c r="V22" s="56">
        <f t="shared" si="5"/>
        <v>8</v>
      </c>
      <c r="W22" s="56">
        <f t="shared" si="6"/>
        <v>0</v>
      </c>
      <c r="X22" s="43"/>
      <c r="Y22" s="43"/>
    </row>
    <row r="23" spans="1:25" x14ac:dyDescent="0.25">
      <c r="A23" s="24" t="s">
        <v>219</v>
      </c>
      <c r="B23" s="16" t="s">
        <v>154</v>
      </c>
      <c r="C23" s="28"/>
      <c r="D23" s="26"/>
      <c r="E23" s="26"/>
      <c r="F23" s="27"/>
      <c r="G23" s="25">
        <v>8.5599999999999996E-2</v>
      </c>
      <c r="H23" s="26"/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8.5599999999999996E-2</v>
      </c>
      <c r="Q23" s="21">
        <v>210</v>
      </c>
      <c r="R23" s="22">
        <f t="shared" si="3"/>
        <v>17.975999999999999</v>
      </c>
      <c r="S23" s="23">
        <f t="shared" si="4"/>
        <v>17.975999999999999</v>
      </c>
      <c r="T23" s="53"/>
      <c r="U23" s="56">
        <v>20</v>
      </c>
      <c r="V23" s="56">
        <f t="shared" si="5"/>
        <v>0</v>
      </c>
      <c r="W23" s="56">
        <f t="shared" si="6"/>
        <v>1.712</v>
      </c>
      <c r="X23" s="43"/>
      <c r="Y23" s="43"/>
    </row>
    <row r="24" spans="1:25" x14ac:dyDescent="0.25">
      <c r="A24" s="24" t="s">
        <v>214</v>
      </c>
      <c r="B24" s="16" t="s">
        <v>154</v>
      </c>
      <c r="C24" s="28"/>
      <c r="D24" s="26"/>
      <c r="E24" s="26"/>
      <c r="F24" s="27"/>
      <c r="G24" s="25">
        <v>3.5700000000000003E-2</v>
      </c>
      <c r="H24" s="26"/>
      <c r="I24" s="26"/>
      <c r="J24" s="26"/>
      <c r="K24" s="226">
        <v>4.5400000000000003E-2</v>
      </c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8.1100000000000005E-2</v>
      </c>
      <c r="Q24" s="21">
        <v>210</v>
      </c>
      <c r="R24" s="22">
        <f t="shared" si="3"/>
        <v>17.031000000000002</v>
      </c>
      <c r="S24" s="23">
        <f t="shared" si="4"/>
        <v>17.031000000000002</v>
      </c>
      <c r="T24" s="53"/>
      <c r="U24" s="56">
        <v>90</v>
      </c>
      <c r="V24" s="56">
        <f t="shared" si="5"/>
        <v>0</v>
      </c>
      <c r="W24" s="56">
        <f t="shared" si="6"/>
        <v>7.2990000000000004</v>
      </c>
      <c r="X24" s="43"/>
      <c r="Y24" s="43"/>
    </row>
    <row r="25" spans="1:25" x14ac:dyDescent="0.25">
      <c r="A25" s="24" t="s">
        <v>220</v>
      </c>
      <c r="B25" s="16" t="s">
        <v>154</v>
      </c>
      <c r="C25" s="25">
        <v>1E-3</v>
      </c>
      <c r="D25" s="26"/>
      <c r="E25" s="26"/>
      <c r="F25" s="27"/>
      <c r="G25" s="25"/>
      <c r="H25" s="26"/>
      <c r="I25" s="26"/>
      <c r="J25" s="26"/>
      <c r="K25" s="26"/>
      <c r="L25" s="27"/>
      <c r="M25" s="20">
        <f t="shared" si="0"/>
        <v>1E-3</v>
      </c>
      <c r="N25" s="21">
        <v>140</v>
      </c>
      <c r="O25" s="22">
        <f t="shared" si="1"/>
        <v>0.14000000000000001</v>
      </c>
      <c r="P25" s="20">
        <f t="shared" si="2"/>
        <v>0</v>
      </c>
      <c r="Q25" s="21">
        <v>210</v>
      </c>
      <c r="R25" s="22">
        <f t="shared" si="3"/>
        <v>0</v>
      </c>
      <c r="S25" s="23">
        <f t="shared" si="4"/>
        <v>0.14000000000000001</v>
      </c>
      <c r="T25" s="53"/>
      <c r="U25" s="56">
        <v>350</v>
      </c>
      <c r="V25" s="56">
        <f t="shared" si="5"/>
        <v>0.35000000000000003</v>
      </c>
      <c r="W25" s="56">
        <f t="shared" si="6"/>
        <v>0</v>
      </c>
      <c r="X25" s="43"/>
      <c r="Y25" s="43"/>
    </row>
    <row r="26" spans="1:25" x14ac:dyDescent="0.25">
      <c r="A26" s="24" t="s">
        <v>233</v>
      </c>
      <c r="B26" s="16" t="s">
        <v>154</v>
      </c>
      <c r="C26" s="28"/>
      <c r="D26" s="26"/>
      <c r="E26" s="26"/>
      <c r="F26" s="27"/>
      <c r="G26" s="25"/>
      <c r="H26" s="26">
        <v>3.7499999999999999E-2</v>
      </c>
      <c r="I26" s="26"/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3.7499999999999999E-2</v>
      </c>
      <c r="Q26" s="21">
        <v>210</v>
      </c>
      <c r="R26" s="22">
        <f t="shared" si="3"/>
        <v>7.875</v>
      </c>
      <c r="S26" s="23">
        <f t="shared" si="4"/>
        <v>7.875</v>
      </c>
      <c r="T26" s="53"/>
      <c r="U26" s="56">
        <v>125</v>
      </c>
      <c r="V26" s="56">
        <f t="shared" si="5"/>
        <v>0</v>
      </c>
      <c r="W26" s="56">
        <f t="shared" si="6"/>
        <v>4.6875</v>
      </c>
      <c r="X26" s="43"/>
      <c r="Y26" s="43"/>
    </row>
    <row r="27" spans="1:25" x14ac:dyDescent="0.25">
      <c r="A27" s="24" t="s">
        <v>184</v>
      </c>
      <c r="B27" s="16" t="s">
        <v>154</v>
      </c>
      <c r="C27" s="28"/>
      <c r="D27" s="26"/>
      <c r="E27" s="26"/>
      <c r="F27" s="27"/>
      <c r="G27" s="25"/>
      <c r="H27" s="26"/>
      <c r="I27" s="26">
        <v>6.4799999999999996E-2</v>
      </c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6.4799999999999996E-2</v>
      </c>
      <c r="Q27" s="21">
        <v>210</v>
      </c>
      <c r="R27" s="22">
        <f t="shared" si="3"/>
        <v>13.607999999999999</v>
      </c>
      <c r="S27" s="23">
        <f t="shared" si="4"/>
        <v>13.607999999999999</v>
      </c>
      <c r="T27" s="53"/>
      <c r="U27" s="56">
        <v>69</v>
      </c>
      <c r="V27" s="56">
        <f t="shared" si="5"/>
        <v>0</v>
      </c>
      <c r="W27" s="56">
        <f t="shared" si="6"/>
        <v>4.4711999999999996</v>
      </c>
      <c r="X27" s="43"/>
      <c r="Y27" s="43"/>
    </row>
    <row r="28" spans="1:25" x14ac:dyDescent="0.25">
      <c r="A28" s="24" t="s">
        <v>234</v>
      </c>
      <c r="B28" s="16" t="s">
        <v>154</v>
      </c>
      <c r="C28" s="28"/>
      <c r="D28" s="26"/>
      <c r="E28" s="26"/>
      <c r="F28" s="27"/>
      <c r="G28" s="25"/>
      <c r="H28" s="26"/>
      <c r="I28" s="26"/>
      <c r="J28" s="26">
        <v>8.3299999999999999E-2</v>
      </c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8.3299999999999999E-2</v>
      </c>
      <c r="Q28" s="21">
        <v>210</v>
      </c>
      <c r="R28" s="22">
        <f t="shared" si="3"/>
        <v>17.492999999999999</v>
      </c>
      <c r="S28" s="23">
        <f t="shared" si="4"/>
        <v>17.492999999999999</v>
      </c>
      <c r="T28" s="53"/>
      <c r="U28" s="56">
        <v>335</v>
      </c>
      <c r="V28" s="56">
        <f t="shared" si="5"/>
        <v>0</v>
      </c>
      <c r="W28" s="56">
        <f t="shared" si="6"/>
        <v>27.9055</v>
      </c>
      <c r="X28" s="43"/>
      <c r="Y28" s="43"/>
    </row>
    <row r="29" spans="1:25" x14ac:dyDescent="0.25">
      <c r="A29" s="24" t="s">
        <v>203</v>
      </c>
      <c r="B29" s="16" t="s">
        <v>154</v>
      </c>
      <c r="C29" s="28"/>
      <c r="D29" s="26"/>
      <c r="E29" s="26"/>
      <c r="F29" s="27">
        <v>7.4999999999999997E-2</v>
      </c>
      <c r="G29" s="25"/>
      <c r="H29" s="26"/>
      <c r="I29" s="26"/>
      <c r="J29" s="26">
        <v>1.2E-2</v>
      </c>
      <c r="K29" s="26"/>
      <c r="L29" s="27">
        <v>2.5000000000000001E-2</v>
      </c>
      <c r="M29" s="20">
        <f t="shared" si="0"/>
        <v>7.4999999999999997E-2</v>
      </c>
      <c r="N29" s="21">
        <v>140</v>
      </c>
      <c r="O29" s="22">
        <f t="shared" si="1"/>
        <v>10.5</v>
      </c>
      <c r="P29" s="20">
        <f t="shared" si="2"/>
        <v>3.7000000000000005E-2</v>
      </c>
      <c r="Q29" s="21">
        <v>210</v>
      </c>
      <c r="R29" s="22">
        <f t="shared" si="3"/>
        <v>7.7700000000000014</v>
      </c>
      <c r="S29" s="23">
        <f t="shared" si="4"/>
        <v>18.270000000000003</v>
      </c>
      <c r="T29" s="53"/>
      <c r="U29" s="56">
        <v>57.75</v>
      </c>
      <c r="V29" s="56">
        <f t="shared" si="5"/>
        <v>4.3312499999999998</v>
      </c>
      <c r="W29" s="56">
        <f t="shared" si="6"/>
        <v>2.1367500000000001</v>
      </c>
      <c r="X29" s="43"/>
      <c r="Y29" s="43"/>
    </row>
    <row r="30" spans="1:25" x14ac:dyDescent="0.25">
      <c r="A30" s="24" t="s">
        <v>209</v>
      </c>
      <c r="B30" s="16" t="s">
        <v>210</v>
      </c>
      <c r="C30" s="28"/>
      <c r="D30" s="26"/>
      <c r="E30" s="26"/>
      <c r="F30" s="27"/>
      <c r="G30" s="25"/>
      <c r="H30" s="26"/>
      <c r="I30" s="26"/>
      <c r="J30" s="26">
        <v>2.53E-2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2.53E-2</v>
      </c>
      <c r="Q30" s="21">
        <v>210</v>
      </c>
      <c r="R30" s="22">
        <f t="shared" si="3"/>
        <v>5.3129999999999997</v>
      </c>
      <c r="S30" s="23">
        <f t="shared" si="4"/>
        <v>5.3129999999999997</v>
      </c>
      <c r="T30" s="53"/>
      <c r="U30" s="56">
        <v>135</v>
      </c>
      <c r="V30" s="56">
        <f t="shared" si="5"/>
        <v>0</v>
      </c>
      <c r="W30" s="56">
        <f t="shared" si="6"/>
        <v>3.4154999999999998</v>
      </c>
      <c r="X30" s="43"/>
      <c r="Y30" s="43"/>
    </row>
    <row r="31" spans="1:25" x14ac:dyDescent="0.25">
      <c r="A31" s="24" t="s">
        <v>331</v>
      </c>
      <c r="B31" s="16" t="s">
        <v>154</v>
      </c>
      <c r="C31" s="50">
        <v>2.0000000000000002E-5</v>
      </c>
      <c r="D31" s="26"/>
      <c r="E31" s="26"/>
      <c r="F31" s="27"/>
      <c r="G31" s="25"/>
      <c r="H31" s="26"/>
      <c r="I31" s="26"/>
      <c r="J31" s="26"/>
      <c r="K31" s="26"/>
      <c r="L31" s="27"/>
      <c r="M31" s="20">
        <f t="shared" si="0"/>
        <v>2.0000000000000002E-5</v>
      </c>
      <c r="N31" s="21">
        <v>140</v>
      </c>
      <c r="O31" s="22">
        <f t="shared" si="1"/>
        <v>2.8000000000000004E-3</v>
      </c>
      <c r="P31" s="20">
        <f t="shared" si="2"/>
        <v>0</v>
      </c>
      <c r="Q31" s="21">
        <v>210</v>
      </c>
      <c r="R31" s="22">
        <f t="shared" si="3"/>
        <v>0</v>
      </c>
      <c r="S31" s="23">
        <f t="shared" si="4"/>
        <v>2.8000000000000004E-3</v>
      </c>
      <c r="T31" s="53"/>
      <c r="U31" s="56">
        <v>500</v>
      </c>
      <c r="V31" s="56">
        <f t="shared" si="5"/>
        <v>0.01</v>
      </c>
      <c r="W31" s="56">
        <f t="shared" si="6"/>
        <v>0</v>
      </c>
      <c r="X31" s="43"/>
      <c r="Y31" s="43"/>
    </row>
    <row r="32" spans="1:25" x14ac:dyDescent="0.25">
      <c r="A32" s="24" t="s">
        <v>251</v>
      </c>
      <c r="B32" s="16" t="s">
        <v>154</v>
      </c>
      <c r="C32" s="25">
        <v>1E-3</v>
      </c>
      <c r="D32" s="26"/>
      <c r="E32" s="26"/>
      <c r="F32" s="27"/>
      <c r="G32" s="25"/>
      <c r="H32" s="26"/>
      <c r="I32" s="26"/>
      <c r="J32" s="26"/>
      <c r="K32" s="26"/>
      <c r="L32" s="27"/>
      <c r="M32" s="20">
        <f t="shared" si="0"/>
        <v>1E-3</v>
      </c>
      <c r="N32" s="21">
        <v>140</v>
      </c>
      <c r="O32" s="22">
        <f t="shared" si="1"/>
        <v>0.14000000000000001</v>
      </c>
      <c r="P32" s="20">
        <f t="shared" si="2"/>
        <v>0</v>
      </c>
      <c r="Q32" s="21">
        <v>210</v>
      </c>
      <c r="R32" s="22">
        <f t="shared" si="3"/>
        <v>0</v>
      </c>
      <c r="S32" s="23">
        <f t="shared" si="4"/>
        <v>0.14000000000000001</v>
      </c>
      <c r="T32" s="53"/>
      <c r="U32" s="56">
        <v>195</v>
      </c>
      <c r="V32" s="56">
        <f t="shared" si="5"/>
        <v>0.19500000000000001</v>
      </c>
      <c r="W32" s="56">
        <f t="shared" si="6"/>
        <v>0</v>
      </c>
      <c r="X32" s="43"/>
      <c r="Y32" s="43"/>
    </row>
    <row r="33" spans="1:25" ht="16.5" x14ac:dyDescent="0.3">
      <c r="A33" s="24" t="s">
        <v>599</v>
      </c>
      <c r="B33" s="16" t="s">
        <v>154</v>
      </c>
      <c r="C33" s="28"/>
      <c r="D33" s="26"/>
      <c r="E33" s="26"/>
      <c r="F33" s="27"/>
      <c r="G33" s="25"/>
      <c r="H33" s="26"/>
      <c r="I33" s="26"/>
      <c r="J33" s="26"/>
      <c r="K33" s="231">
        <v>4.1999999999999998E-5</v>
      </c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4.1999999999999998E-5</v>
      </c>
      <c r="Q33" s="21">
        <v>210</v>
      </c>
      <c r="R33" s="22">
        <f t="shared" si="3"/>
        <v>8.8199999999999997E-3</v>
      </c>
      <c r="S33" s="23">
        <f t="shared" si="4"/>
        <v>8.8199999999999997E-3</v>
      </c>
      <c r="T33" s="53"/>
      <c r="U33" s="56">
        <v>4380</v>
      </c>
      <c r="V33" s="57">
        <f t="shared" si="5"/>
        <v>0</v>
      </c>
      <c r="W33" s="57">
        <f t="shared" si="6"/>
        <v>0.18395999999999998</v>
      </c>
      <c r="X33" s="43"/>
      <c r="Y33" s="43"/>
    </row>
    <row r="34" spans="1:25" x14ac:dyDescent="0.25">
      <c r="A34" s="24"/>
      <c r="B34" s="16" t="s">
        <v>154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210</v>
      </c>
      <c r="R34" s="22">
        <f t="shared" si="3"/>
        <v>0</v>
      </c>
      <c r="S34" s="23">
        <f t="shared" si="4"/>
        <v>0</v>
      </c>
      <c r="T34" s="53"/>
      <c r="U34" s="56"/>
      <c r="V34" s="56"/>
      <c r="W34" s="56"/>
      <c r="X34" s="43"/>
      <c r="Y34" s="43"/>
    </row>
    <row r="35" spans="1:25" x14ac:dyDescent="0.25">
      <c r="A35" s="24"/>
      <c r="B35" s="16" t="s">
        <v>154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210</v>
      </c>
      <c r="R35" s="22">
        <f t="shared" si="3"/>
        <v>0</v>
      </c>
      <c r="S35" s="23">
        <f t="shared" si="4"/>
        <v>0</v>
      </c>
      <c r="T35" s="53"/>
      <c r="U35" s="56"/>
      <c r="V35" s="57">
        <f>SUM(V8:V34)</f>
        <v>36.48986</v>
      </c>
      <c r="W35" s="57">
        <f>SUM(W8:W34)</f>
        <v>64.533937999999992</v>
      </c>
      <c r="X35" s="43"/>
      <c r="Y35" s="43"/>
    </row>
    <row r="36" spans="1:25" ht="15.75" thickBot="1" x14ac:dyDescent="0.3">
      <c r="A36" s="32"/>
      <c r="B36" s="48" t="s">
        <v>154</v>
      </c>
      <c r="C36" s="33"/>
      <c r="D36" s="34"/>
      <c r="E36" s="34"/>
      <c r="F36" s="35"/>
      <c r="G36" s="33"/>
      <c r="H36" s="34"/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0</v>
      </c>
      <c r="Q36" s="40">
        <v>210</v>
      </c>
      <c r="R36" s="41">
        <f t="shared" si="3"/>
        <v>0</v>
      </c>
      <c r="S36" s="42">
        <f t="shared" si="4"/>
        <v>0</v>
      </c>
      <c r="T36" s="54"/>
      <c r="U36" s="56"/>
      <c r="V36" s="56"/>
      <c r="W36" s="57">
        <f>V35+W35</f>
        <v>101.023798</v>
      </c>
      <c r="X36" s="43"/>
      <c r="Y36" s="43"/>
    </row>
    <row r="37" spans="1:25" x14ac:dyDescent="0.25">
      <c r="A37" s="4"/>
      <c r="B37" s="4"/>
      <c r="C37" s="4"/>
      <c r="D37" s="4"/>
      <c r="E37" s="348"/>
      <c r="F37" s="348"/>
      <c r="G37" s="348"/>
      <c r="H37" s="348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</row>
    <row r="38" spans="1:25" x14ac:dyDescent="0.25">
      <c r="A38" s="4" t="s">
        <v>155</v>
      </c>
      <c r="B38" s="4"/>
      <c r="C38" s="4"/>
      <c r="D38" s="4"/>
      <c r="E38" s="349" t="s">
        <v>156</v>
      </c>
      <c r="F38" s="349"/>
      <c r="G38" s="349"/>
      <c r="H38" s="34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46" spans="1:25" x14ac:dyDescent="0.25">
      <c r="A46" s="71" t="s">
        <v>244</v>
      </c>
      <c r="B46" s="4"/>
      <c r="C46" s="350" t="s">
        <v>135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47"/>
      <c r="N46" s="347"/>
      <c r="O46" s="347"/>
      <c r="P46" s="347"/>
      <c r="Q46" s="4"/>
      <c r="R46" s="4"/>
      <c r="S46" s="4"/>
      <c r="T46" s="4"/>
    </row>
    <row r="47" spans="1:25" x14ac:dyDescent="0.25">
      <c r="A47" s="4"/>
      <c r="B47" s="5"/>
      <c r="C47" s="347" t="s">
        <v>577</v>
      </c>
      <c r="D47" s="347"/>
      <c r="E47" s="347"/>
      <c r="F47" s="347"/>
      <c r="G47" s="347"/>
      <c r="H47" s="347"/>
      <c r="I47" s="347"/>
      <c r="J47" s="347"/>
      <c r="K47" s="347"/>
      <c r="L47" s="4"/>
      <c r="M47" s="347"/>
      <c r="N47" s="347"/>
      <c r="O47" s="347"/>
      <c r="P47" s="347"/>
      <c r="Q47" s="4"/>
      <c r="R47" s="4"/>
      <c r="S47" s="4"/>
      <c r="T47" s="4"/>
    </row>
    <row r="48" spans="1:25" ht="15.75" thickBot="1" x14ac:dyDescent="0.3">
      <c r="A48" s="4"/>
      <c r="B48" s="4"/>
      <c r="C48" s="351" t="s">
        <v>136</v>
      </c>
      <c r="D48" s="351"/>
      <c r="E48" s="351"/>
      <c r="F48" s="351"/>
      <c r="G48" s="351"/>
      <c r="H48" s="351"/>
      <c r="I48" s="351"/>
      <c r="J48" s="351"/>
      <c r="K48" s="4"/>
      <c r="L48" s="4"/>
      <c r="M48" s="347"/>
      <c r="N48" s="347"/>
      <c r="O48" s="347"/>
      <c r="P48" s="347"/>
      <c r="Q48" s="4"/>
      <c r="R48" s="4"/>
      <c r="S48" s="4"/>
      <c r="T48" s="4"/>
    </row>
    <row r="49" spans="1:25" ht="15" customHeight="1" x14ac:dyDescent="0.25">
      <c r="A49" s="332" t="s">
        <v>137</v>
      </c>
      <c r="B49" s="335" t="s">
        <v>138</v>
      </c>
      <c r="C49" s="338" t="s">
        <v>139</v>
      </c>
      <c r="D49" s="339"/>
      <c r="E49" s="339"/>
      <c r="F49" s="340"/>
      <c r="G49" s="338" t="s">
        <v>140</v>
      </c>
      <c r="H49" s="339"/>
      <c r="I49" s="339"/>
      <c r="J49" s="339"/>
      <c r="K49" s="339"/>
      <c r="L49" s="340"/>
      <c r="M49" s="341" t="s">
        <v>141</v>
      </c>
      <c r="N49" s="342"/>
      <c r="O49" s="343"/>
      <c r="P49" s="352" t="s">
        <v>142</v>
      </c>
      <c r="Q49" s="342"/>
      <c r="R49" s="353"/>
      <c r="S49" s="361" t="s">
        <v>143</v>
      </c>
      <c r="T49" s="364" t="s">
        <v>144</v>
      </c>
      <c r="U49" s="43"/>
      <c r="V49" s="43"/>
      <c r="W49" s="43"/>
      <c r="X49" s="43"/>
      <c r="Y49" s="43"/>
    </row>
    <row r="50" spans="1:25" ht="30" customHeight="1" x14ac:dyDescent="0.25">
      <c r="A50" s="333"/>
      <c r="B50" s="336"/>
      <c r="C50" s="367" t="s">
        <v>94</v>
      </c>
      <c r="D50" s="356" t="s">
        <v>160</v>
      </c>
      <c r="E50" s="356" t="s">
        <v>433</v>
      </c>
      <c r="F50" s="358" t="s">
        <v>170</v>
      </c>
      <c r="G50" s="367" t="s">
        <v>116</v>
      </c>
      <c r="H50" s="356" t="s">
        <v>363</v>
      </c>
      <c r="I50" s="356" t="s">
        <v>96</v>
      </c>
      <c r="J50" s="356" t="s">
        <v>174</v>
      </c>
      <c r="K50" s="356" t="s">
        <v>92</v>
      </c>
      <c r="L50" s="358" t="s">
        <v>145</v>
      </c>
      <c r="M50" s="344"/>
      <c r="N50" s="345"/>
      <c r="O50" s="346"/>
      <c r="P50" s="354"/>
      <c r="Q50" s="345"/>
      <c r="R50" s="355"/>
      <c r="S50" s="362"/>
      <c r="T50" s="365"/>
      <c r="U50" s="43"/>
      <c r="V50" s="43"/>
      <c r="W50" s="43"/>
      <c r="X50" s="43"/>
      <c r="Y50" s="43"/>
    </row>
    <row r="51" spans="1:25" ht="41.25" customHeight="1" thickBot="1" x14ac:dyDescent="0.3">
      <c r="A51" s="334"/>
      <c r="B51" s="337"/>
      <c r="C51" s="368"/>
      <c r="D51" s="357"/>
      <c r="E51" s="357"/>
      <c r="F51" s="359"/>
      <c r="G51" s="368"/>
      <c r="H51" s="357"/>
      <c r="I51" s="357"/>
      <c r="J51" s="357"/>
      <c r="K51" s="357"/>
      <c r="L51" s="359"/>
      <c r="M51" s="6" t="s">
        <v>146</v>
      </c>
      <c r="N51" s="2" t="s">
        <v>147</v>
      </c>
      <c r="O51" s="1" t="s">
        <v>148</v>
      </c>
      <c r="P51" s="7" t="s">
        <v>146</v>
      </c>
      <c r="Q51" s="2" t="s">
        <v>147</v>
      </c>
      <c r="R51" s="3" t="s">
        <v>148</v>
      </c>
      <c r="S51" s="363"/>
      <c r="T51" s="366"/>
      <c r="U51" s="44"/>
      <c r="V51" s="44"/>
      <c r="W51" s="43"/>
      <c r="X51" s="43"/>
      <c r="Y51" s="43"/>
    </row>
    <row r="52" spans="1:25" ht="15.75" thickBot="1" x14ac:dyDescent="0.3">
      <c r="A52" s="8" t="s">
        <v>149</v>
      </c>
      <c r="B52" s="9"/>
      <c r="C52" s="38" t="s">
        <v>543</v>
      </c>
      <c r="D52" s="10" t="s">
        <v>157</v>
      </c>
      <c r="E52" s="10" t="s">
        <v>150</v>
      </c>
      <c r="F52" s="37" t="s">
        <v>545</v>
      </c>
      <c r="G52" s="228" t="s">
        <v>153</v>
      </c>
      <c r="H52" s="227" t="s">
        <v>150</v>
      </c>
      <c r="I52" s="227" t="s">
        <v>546</v>
      </c>
      <c r="J52" s="227" t="s">
        <v>153</v>
      </c>
      <c r="K52" s="10" t="s">
        <v>150</v>
      </c>
      <c r="L52" s="229" t="s">
        <v>547</v>
      </c>
      <c r="M52" s="11"/>
      <c r="N52" s="12"/>
      <c r="O52" s="13"/>
      <c r="P52" s="11"/>
      <c r="Q52" s="12"/>
      <c r="R52" s="13"/>
      <c r="S52" s="14"/>
      <c r="T52" s="51"/>
      <c r="U52" s="55" t="s">
        <v>250</v>
      </c>
      <c r="V52" s="55" t="s">
        <v>32</v>
      </c>
      <c r="W52" s="55" t="s">
        <v>33</v>
      </c>
      <c r="X52" s="43"/>
      <c r="Y52" s="43"/>
    </row>
    <row r="53" spans="1:25" x14ac:dyDescent="0.25">
      <c r="A53" s="15" t="s">
        <v>199</v>
      </c>
      <c r="B53" s="16" t="s">
        <v>154</v>
      </c>
      <c r="C53" s="17">
        <v>0.08</v>
      </c>
      <c r="D53" s="18"/>
      <c r="E53" s="18"/>
      <c r="F53" s="19"/>
      <c r="G53" s="17"/>
      <c r="H53" s="18">
        <v>9.6000000000000002E-2</v>
      </c>
      <c r="I53" s="18"/>
      <c r="J53" s="18"/>
      <c r="K53" s="18"/>
      <c r="L53" s="19"/>
      <c r="M53" s="20">
        <f>C53+D53+E53+F53</f>
        <v>0.08</v>
      </c>
      <c r="N53" s="21">
        <v>270</v>
      </c>
      <c r="O53" s="22">
        <f>M53*N53</f>
        <v>21.6</v>
      </c>
      <c r="P53" s="20">
        <f>G53+H53+I53+J53+K53+L53</f>
        <v>9.6000000000000002E-2</v>
      </c>
      <c r="Q53" s="21">
        <v>190</v>
      </c>
      <c r="R53" s="22">
        <f>P53*Q53</f>
        <v>18.240000000000002</v>
      </c>
      <c r="S53" s="23">
        <f>O53+R53</f>
        <v>39.840000000000003</v>
      </c>
      <c r="T53" s="52"/>
      <c r="U53" s="56">
        <v>21</v>
      </c>
      <c r="V53" s="56">
        <f>M53*U53</f>
        <v>1.68</v>
      </c>
      <c r="W53" s="56">
        <f>P53*U53</f>
        <v>2.016</v>
      </c>
      <c r="X53" s="43"/>
      <c r="Y53" s="43"/>
    </row>
    <row r="54" spans="1:25" x14ac:dyDescent="0.25">
      <c r="A54" s="24" t="s">
        <v>194</v>
      </c>
      <c r="B54" s="16" t="s">
        <v>154</v>
      </c>
      <c r="C54" s="25">
        <v>3.7100000000000001E-2</v>
      </c>
      <c r="D54" s="26"/>
      <c r="E54" s="26"/>
      <c r="F54" s="27"/>
      <c r="G54" s="25"/>
      <c r="H54" s="26">
        <v>0.01</v>
      </c>
      <c r="I54" s="26"/>
      <c r="J54" s="26"/>
      <c r="K54" s="26"/>
      <c r="L54" s="27"/>
      <c r="M54" s="20">
        <f t="shared" ref="M54:M81" si="7">C54+D54+E54+F54</f>
        <v>3.7100000000000001E-2</v>
      </c>
      <c r="N54" s="21">
        <v>270</v>
      </c>
      <c r="O54" s="22">
        <f t="shared" ref="O54:O81" si="8">M54*N54</f>
        <v>10.016999999999999</v>
      </c>
      <c r="P54" s="20">
        <f t="shared" ref="P54:P81" si="9">G54+H54+I54+J54+K54+L54</f>
        <v>0.01</v>
      </c>
      <c r="Q54" s="21">
        <v>190</v>
      </c>
      <c r="R54" s="22">
        <f t="shared" ref="R54:R81" si="10">P54*Q54</f>
        <v>1.9000000000000001</v>
      </c>
      <c r="S54" s="23">
        <f t="shared" ref="S54:S81" si="11">O54+R54</f>
        <v>11.917</v>
      </c>
      <c r="T54" s="53"/>
      <c r="U54" s="56">
        <v>27</v>
      </c>
      <c r="V54" s="56">
        <f t="shared" ref="V54:V78" si="12">M54*U54</f>
        <v>1.0017</v>
      </c>
      <c r="W54" s="56">
        <f t="shared" ref="W54:W78" si="13">P54*U54</f>
        <v>0.27</v>
      </c>
      <c r="X54" s="43"/>
      <c r="Y54" s="43"/>
    </row>
    <row r="55" spans="1:25" x14ac:dyDescent="0.25">
      <c r="A55" s="24" t="s">
        <v>193</v>
      </c>
      <c r="B55" s="16" t="s">
        <v>154</v>
      </c>
      <c r="C55" s="25">
        <v>8.3400000000000002E-2</v>
      </c>
      <c r="D55" s="26"/>
      <c r="E55" s="26"/>
      <c r="F55" s="27"/>
      <c r="G55" s="25"/>
      <c r="H55" s="26"/>
      <c r="I55" s="26"/>
      <c r="J55" s="26"/>
      <c r="K55" s="26"/>
      <c r="L55" s="27"/>
      <c r="M55" s="20">
        <f t="shared" si="7"/>
        <v>8.3400000000000002E-2</v>
      </c>
      <c r="N55" s="21">
        <v>270</v>
      </c>
      <c r="O55" s="22">
        <f t="shared" si="8"/>
        <v>22.518000000000001</v>
      </c>
      <c r="P55" s="20">
        <f t="shared" si="9"/>
        <v>0</v>
      </c>
      <c r="Q55" s="21">
        <v>190</v>
      </c>
      <c r="R55" s="22">
        <f t="shared" si="10"/>
        <v>0</v>
      </c>
      <c r="S55" s="23">
        <f t="shared" si="11"/>
        <v>22.518000000000001</v>
      </c>
      <c r="T55" s="53"/>
      <c r="U55" s="56">
        <v>22</v>
      </c>
      <c r="V55" s="56">
        <f t="shared" si="12"/>
        <v>1.8348</v>
      </c>
      <c r="W55" s="56">
        <f t="shared" si="13"/>
        <v>0</v>
      </c>
      <c r="X55" s="43"/>
      <c r="Y55" s="43"/>
    </row>
    <row r="56" spans="1:25" x14ac:dyDescent="0.25">
      <c r="A56" s="24" t="s">
        <v>218</v>
      </c>
      <c r="B56" s="16" t="s">
        <v>154</v>
      </c>
      <c r="C56" s="25">
        <v>1.7600000000000001E-2</v>
      </c>
      <c r="D56" s="26"/>
      <c r="E56" s="26"/>
      <c r="F56" s="27"/>
      <c r="G56" s="25"/>
      <c r="H56" s="26">
        <v>9.5999999999999992E-3</v>
      </c>
      <c r="I56" s="26"/>
      <c r="J56" s="26"/>
      <c r="K56" s="26"/>
      <c r="L56" s="27"/>
      <c r="M56" s="20">
        <f t="shared" si="7"/>
        <v>1.7600000000000001E-2</v>
      </c>
      <c r="N56" s="21">
        <v>270</v>
      </c>
      <c r="O56" s="22">
        <f t="shared" si="8"/>
        <v>4.7520000000000007</v>
      </c>
      <c r="P56" s="20">
        <f t="shared" si="9"/>
        <v>9.5999999999999992E-3</v>
      </c>
      <c r="Q56" s="21">
        <v>190</v>
      </c>
      <c r="R56" s="22">
        <f t="shared" si="10"/>
        <v>1.8239999999999998</v>
      </c>
      <c r="S56" s="23">
        <f t="shared" si="11"/>
        <v>6.5760000000000005</v>
      </c>
      <c r="T56" s="53"/>
      <c r="U56" s="56">
        <v>22</v>
      </c>
      <c r="V56" s="56">
        <f t="shared" si="12"/>
        <v>0.38720000000000004</v>
      </c>
      <c r="W56" s="56">
        <f t="shared" si="13"/>
        <v>0.21119999999999997</v>
      </c>
      <c r="X56" s="43"/>
      <c r="Y56" s="43"/>
    </row>
    <row r="57" spans="1:25" x14ac:dyDescent="0.25">
      <c r="A57" s="24" t="s">
        <v>195</v>
      </c>
      <c r="B57" s="16" t="s">
        <v>154</v>
      </c>
      <c r="C57" s="25">
        <v>7.4000000000000003E-3</v>
      </c>
      <c r="D57" s="26"/>
      <c r="E57" s="26"/>
      <c r="F57" s="27"/>
      <c r="G57" s="25">
        <v>6.0000000000000001E-3</v>
      </c>
      <c r="H57" s="26">
        <v>8.0000000000000004E-4</v>
      </c>
      <c r="I57" s="26"/>
      <c r="J57" s="26"/>
      <c r="K57" s="26"/>
      <c r="L57" s="27"/>
      <c r="M57" s="20">
        <f t="shared" si="7"/>
        <v>7.4000000000000003E-3</v>
      </c>
      <c r="N57" s="21">
        <v>270</v>
      </c>
      <c r="O57" s="22">
        <f t="shared" si="8"/>
        <v>1.998</v>
      </c>
      <c r="P57" s="20">
        <f t="shared" si="9"/>
        <v>6.8000000000000005E-3</v>
      </c>
      <c r="Q57" s="21">
        <v>190</v>
      </c>
      <c r="R57" s="22">
        <f t="shared" si="10"/>
        <v>1.292</v>
      </c>
      <c r="S57" s="23">
        <f t="shared" si="11"/>
        <v>3.29</v>
      </c>
      <c r="T57" s="53"/>
      <c r="U57" s="56">
        <v>84.78</v>
      </c>
      <c r="V57" s="56">
        <f t="shared" si="12"/>
        <v>0.62737200000000004</v>
      </c>
      <c r="W57" s="56">
        <f t="shared" si="13"/>
        <v>0.57650400000000002</v>
      </c>
      <c r="X57" s="43"/>
      <c r="Y57" s="43"/>
    </row>
    <row r="58" spans="1:25" x14ac:dyDescent="0.25">
      <c r="A58" s="24" t="s">
        <v>204</v>
      </c>
      <c r="B58" s="16" t="s">
        <v>154</v>
      </c>
      <c r="C58" s="25">
        <v>1.4E-3</v>
      </c>
      <c r="D58" s="26"/>
      <c r="E58" s="26"/>
      <c r="F58" s="27"/>
      <c r="G58" s="25"/>
      <c r="H58" s="26"/>
      <c r="I58" s="26"/>
      <c r="J58" s="26"/>
      <c r="K58" s="26"/>
      <c r="L58" s="27"/>
      <c r="M58" s="20">
        <f t="shared" si="7"/>
        <v>1.4E-3</v>
      </c>
      <c r="N58" s="21">
        <v>270</v>
      </c>
      <c r="O58" s="22">
        <f t="shared" si="8"/>
        <v>0.378</v>
      </c>
      <c r="P58" s="20">
        <f t="shared" si="9"/>
        <v>0</v>
      </c>
      <c r="Q58" s="21">
        <v>190</v>
      </c>
      <c r="R58" s="22">
        <f t="shared" si="10"/>
        <v>0</v>
      </c>
      <c r="S58" s="23">
        <f t="shared" si="11"/>
        <v>0.378</v>
      </c>
      <c r="T58" s="53"/>
      <c r="U58" s="56">
        <v>34</v>
      </c>
      <c r="V58" s="56">
        <f t="shared" si="12"/>
        <v>4.7599999999999996E-2</v>
      </c>
      <c r="W58" s="56">
        <f t="shared" si="13"/>
        <v>0</v>
      </c>
      <c r="X58" s="43"/>
      <c r="Y58" s="43"/>
    </row>
    <row r="59" spans="1:25" x14ac:dyDescent="0.25">
      <c r="A59" s="24" t="s">
        <v>188</v>
      </c>
      <c r="B59" s="16" t="s">
        <v>154</v>
      </c>
      <c r="C59" s="25">
        <v>5.1000000000000004E-3</v>
      </c>
      <c r="D59" s="26"/>
      <c r="E59" s="26"/>
      <c r="F59" s="27"/>
      <c r="G59" s="25"/>
      <c r="H59" s="26"/>
      <c r="I59" s="26">
        <v>7.7999999999999996E-3</v>
      </c>
      <c r="J59" s="26">
        <v>8.6E-3</v>
      </c>
      <c r="K59" s="26"/>
      <c r="L59" s="27"/>
      <c r="M59" s="20">
        <f t="shared" si="7"/>
        <v>5.1000000000000004E-3</v>
      </c>
      <c r="N59" s="21">
        <v>270</v>
      </c>
      <c r="O59" s="22">
        <f t="shared" si="8"/>
        <v>1.377</v>
      </c>
      <c r="P59" s="20">
        <f t="shared" si="9"/>
        <v>1.6399999999999998E-2</v>
      </c>
      <c r="Q59" s="21">
        <v>190</v>
      </c>
      <c r="R59" s="22">
        <f t="shared" si="10"/>
        <v>3.1159999999999997</v>
      </c>
      <c r="S59" s="23">
        <f t="shared" si="11"/>
        <v>4.4929999999999994</v>
      </c>
      <c r="T59" s="53"/>
      <c r="U59" s="56">
        <v>294.94</v>
      </c>
      <c r="V59" s="56">
        <f t="shared" si="12"/>
        <v>1.504194</v>
      </c>
      <c r="W59" s="56">
        <f t="shared" si="13"/>
        <v>4.8370159999999993</v>
      </c>
      <c r="X59" s="43"/>
      <c r="Y59" s="43"/>
    </row>
    <row r="60" spans="1:25" x14ac:dyDescent="0.25">
      <c r="A60" s="24" t="s">
        <v>205</v>
      </c>
      <c r="B60" s="16" t="s">
        <v>154</v>
      </c>
      <c r="C60" s="25">
        <v>2.3E-2</v>
      </c>
      <c r="D60" s="29"/>
      <c r="E60" s="26"/>
      <c r="F60" s="27"/>
      <c r="G60" s="25"/>
      <c r="H60" s="26"/>
      <c r="I60" s="26"/>
      <c r="J60" s="26"/>
      <c r="K60" s="26"/>
      <c r="L60" s="27"/>
      <c r="M60" s="20">
        <f t="shared" si="7"/>
        <v>2.3E-2</v>
      </c>
      <c r="N60" s="21">
        <v>270</v>
      </c>
      <c r="O60" s="22">
        <f t="shared" si="8"/>
        <v>6.21</v>
      </c>
      <c r="P60" s="20">
        <f t="shared" si="9"/>
        <v>0</v>
      </c>
      <c r="Q60" s="21">
        <v>190</v>
      </c>
      <c r="R60" s="22">
        <f t="shared" si="10"/>
        <v>0</v>
      </c>
      <c r="S60" s="23">
        <f t="shared" si="11"/>
        <v>6.21</v>
      </c>
      <c r="T60" s="53"/>
      <c r="U60" s="56">
        <v>135</v>
      </c>
      <c r="V60" s="56">
        <f t="shared" si="12"/>
        <v>3.105</v>
      </c>
      <c r="W60" s="56">
        <f t="shared" si="13"/>
        <v>0</v>
      </c>
      <c r="X60" s="43"/>
      <c r="Y60" s="43"/>
    </row>
    <row r="61" spans="1:25" x14ac:dyDescent="0.25">
      <c r="A61" s="24" t="s">
        <v>197</v>
      </c>
      <c r="B61" s="16" t="s">
        <v>154</v>
      </c>
      <c r="C61" s="25">
        <v>1E-3</v>
      </c>
      <c r="D61" s="26"/>
      <c r="E61" s="26"/>
      <c r="F61" s="27"/>
      <c r="G61" s="25">
        <v>5.0000000000000001E-4</v>
      </c>
      <c r="H61" s="26">
        <v>1E-3</v>
      </c>
      <c r="I61" s="26">
        <v>1E-3</v>
      </c>
      <c r="J61" s="26">
        <v>1E-3</v>
      </c>
      <c r="K61" s="26"/>
      <c r="L61" s="27"/>
      <c r="M61" s="20">
        <f t="shared" si="7"/>
        <v>1E-3</v>
      </c>
      <c r="N61" s="21">
        <v>270</v>
      </c>
      <c r="O61" s="22">
        <f t="shared" si="8"/>
        <v>0.27</v>
      </c>
      <c r="P61" s="20">
        <f t="shared" si="9"/>
        <v>3.5000000000000001E-3</v>
      </c>
      <c r="Q61" s="21">
        <v>190</v>
      </c>
      <c r="R61" s="22">
        <f t="shared" si="10"/>
        <v>0.66500000000000004</v>
      </c>
      <c r="S61" s="23">
        <f t="shared" si="11"/>
        <v>0.93500000000000005</v>
      </c>
      <c r="T61" s="53"/>
      <c r="U61" s="56">
        <v>15</v>
      </c>
      <c r="V61" s="56">
        <f t="shared" si="12"/>
        <v>1.4999999999999999E-2</v>
      </c>
      <c r="W61" s="56">
        <f t="shared" si="13"/>
        <v>5.2499999999999998E-2</v>
      </c>
      <c r="X61" s="43"/>
      <c r="Y61" s="43"/>
    </row>
    <row r="62" spans="1:25" x14ac:dyDescent="0.25">
      <c r="A62" s="24" t="s">
        <v>217</v>
      </c>
      <c r="B62" s="16" t="s">
        <v>154</v>
      </c>
      <c r="C62" s="28"/>
      <c r="D62" s="26">
        <v>0.10730000000000001</v>
      </c>
      <c r="E62" s="26"/>
      <c r="F62" s="27"/>
      <c r="G62" s="25"/>
      <c r="H62" s="26"/>
      <c r="I62" s="26"/>
      <c r="J62" s="26"/>
      <c r="K62" s="26"/>
      <c r="L62" s="27"/>
      <c r="M62" s="20">
        <f t="shared" si="7"/>
        <v>0.10730000000000001</v>
      </c>
      <c r="N62" s="21">
        <v>270</v>
      </c>
      <c r="O62" s="22">
        <f t="shared" si="8"/>
        <v>28.971</v>
      </c>
      <c r="P62" s="20">
        <f t="shared" si="9"/>
        <v>0</v>
      </c>
      <c r="Q62" s="21">
        <v>190</v>
      </c>
      <c r="R62" s="22">
        <f t="shared" si="10"/>
        <v>0</v>
      </c>
      <c r="S62" s="23">
        <f t="shared" si="11"/>
        <v>28.971</v>
      </c>
      <c r="T62" s="53"/>
      <c r="U62" s="56">
        <v>78</v>
      </c>
      <c r="V62" s="56">
        <f t="shared" si="12"/>
        <v>8.3694000000000006</v>
      </c>
      <c r="W62" s="56">
        <f t="shared" si="13"/>
        <v>0</v>
      </c>
      <c r="X62" s="43"/>
      <c r="Y62" s="43"/>
    </row>
    <row r="63" spans="1:25" x14ac:dyDescent="0.25">
      <c r="A63" s="24" t="s">
        <v>213</v>
      </c>
      <c r="B63" s="16" t="s">
        <v>154</v>
      </c>
      <c r="C63" s="28"/>
      <c r="D63" s="26"/>
      <c r="E63" s="26">
        <v>5.0000000000000001E-3</v>
      </c>
      <c r="F63" s="27"/>
      <c r="G63" s="25"/>
      <c r="H63" s="26"/>
      <c r="I63" s="26"/>
      <c r="J63" s="26"/>
      <c r="K63" s="26"/>
      <c r="L63" s="27"/>
      <c r="M63" s="20">
        <f t="shared" si="7"/>
        <v>5.0000000000000001E-3</v>
      </c>
      <c r="N63" s="21">
        <v>270</v>
      </c>
      <c r="O63" s="22">
        <f t="shared" si="8"/>
        <v>1.35</v>
      </c>
      <c r="P63" s="20">
        <f t="shared" si="9"/>
        <v>0</v>
      </c>
      <c r="Q63" s="21">
        <v>190</v>
      </c>
      <c r="R63" s="22">
        <f t="shared" si="10"/>
        <v>0</v>
      </c>
      <c r="S63" s="23">
        <f t="shared" si="11"/>
        <v>1.35</v>
      </c>
      <c r="T63" s="53"/>
      <c r="U63" s="56">
        <v>140</v>
      </c>
      <c r="V63" s="56">
        <f t="shared" si="12"/>
        <v>0.70000000000000007</v>
      </c>
      <c r="W63" s="56">
        <f t="shared" si="13"/>
        <v>0</v>
      </c>
      <c r="X63" s="43"/>
      <c r="Y63" s="43"/>
    </row>
    <row r="64" spans="1:25" x14ac:dyDescent="0.25">
      <c r="A64" s="24" t="s">
        <v>186</v>
      </c>
      <c r="B64" s="16" t="s">
        <v>154</v>
      </c>
      <c r="C64" s="28"/>
      <c r="D64" s="26"/>
      <c r="E64" s="26">
        <v>0.1</v>
      </c>
      <c r="F64" s="27"/>
      <c r="G64" s="25"/>
      <c r="H64" s="26"/>
      <c r="I64" s="26"/>
      <c r="J64" s="26"/>
      <c r="K64" s="26"/>
      <c r="L64" s="27"/>
      <c r="M64" s="20">
        <f t="shared" si="7"/>
        <v>0.1</v>
      </c>
      <c r="N64" s="21">
        <v>270</v>
      </c>
      <c r="O64" s="22">
        <f t="shared" si="8"/>
        <v>27</v>
      </c>
      <c r="P64" s="20">
        <f t="shared" si="9"/>
        <v>0</v>
      </c>
      <c r="Q64" s="21">
        <v>190</v>
      </c>
      <c r="R64" s="22">
        <f t="shared" si="10"/>
        <v>0</v>
      </c>
      <c r="S64" s="23">
        <f t="shared" si="11"/>
        <v>27</v>
      </c>
      <c r="T64" s="53"/>
      <c r="U64" s="56">
        <v>46.5</v>
      </c>
      <c r="V64" s="56">
        <f t="shared" si="12"/>
        <v>4.6500000000000004</v>
      </c>
      <c r="W64" s="56">
        <f t="shared" si="13"/>
        <v>0</v>
      </c>
      <c r="X64" s="43"/>
      <c r="Y64" s="43"/>
    </row>
    <row r="65" spans="1:25" x14ac:dyDescent="0.25">
      <c r="A65" s="24" t="s">
        <v>187</v>
      </c>
      <c r="B65" s="16" t="s">
        <v>154</v>
      </c>
      <c r="C65" s="28"/>
      <c r="D65" s="26"/>
      <c r="E65" s="26">
        <v>0.02</v>
      </c>
      <c r="F65" s="27"/>
      <c r="G65" s="25">
        <v>3.0000000000000001E-3</v>
      </c>
      <c r="H65" s="26"/>
      <c r="I65" s="26"/>
      <c r="J65" s="26"/>
      <c r="K65" s="26"/>
      <c r="L65" s="27"/>
      <c r="M65" s="20">
        <f t="shared" si="7"/>
        <v>0.02</v>
      </c>
      <c r="N65" s="21">
        <v>270</v>
      </c>
      <c r="O65" s="22">
        <f t="shared" si="8"/>
        <v>5.4</v>
      </c>
      <c r="P65" s="20">
        <f t="shared" si="9"/>
        <v>3.0000000000000001E-3</v>
      </c>
      <c r="Q65" s="21">
        <v>190</v>
      </c>
      <c r="R65" s="22">
        <f t="shared" si="10"/>
        <v>0.57000000000000006</v>
      </c>
      <c r="S65" s="23">
        <f t="shared" si="11"/>
        <v>5.9700000000000006</v>
      </c>
      <c r="T65" s="53"/>
      <c r="U65" s="56">
        <v>45</v>
      </c>
      <c r="V65" s="56">
        <f t="shared" si="12"/>
        <v>0.9</v>
      </c>
      <c r="W65" s="56">
        <f t="shared" si="13"/>
        <v>0.13500000000000001</v>
      </c>
      <c r="X65" s="43"/>
      <c r="Y65" s="43"/>
    </row>
    <row r="66" spans="1:25" x14ac:dyDescent="0.25">
      <c r="A66" s="24" t="s">
        <v>208</v>
      </c>
      <c r="B66" s="16" t="s">
        <v>154</v>
      </c>
      <c r="C66" s="28"/>
      <c r="D66" s="26"/>
      <c r="E66" s="26"/>
      <c r="F66" s="27">
        <v>0.02</v>
      </c>
      <c r="G66" s="25"/>
      <c r="H66" s="26"/>
      <c r="I66" s="26"/>
      <c r="J66" s="26"/>
      <c r="K66" s="26"/>
      <c r="L66" s="27">
        <v>0.03</v>
      </c>
      <c r="M66" s="20">
        <f t="shared" si="7"/>
        <v>0.02</v>
      </c>
      <c r="N66" s="21">
        <v>270</v>
      </c>
      <c r="O66" s="22">
        <f t="shared" si="8"/>
        <v>5.4</v>
      </c>
      <c r="P66" s="20">
        <f t="shared" si="9"/>
        <v>0.03</v>
      </c>
      <c r="Q66" s="21">
        <v>190</v>
      </c>
      <c r="R66" s="22">
        <f t="shared" si="10"/>
        <v>5.7</v>
      </c>
      <c r="S66" s="23">
        <f t="shared" si="11"/>
        <v>11.100000000000001</v>
      </c>
      <c r="T66" s="53"/>
      <c r="U66" s="56">
        <v>34.29</v>
      </c>
      <c r="V66" s="56">
        <f t="shared" si="12"/>
        <v>0.68579999999999997</v>
      </c>
      <c r="W66" s="56">
        <f t="shared" si="13"/>
        <v>1.0286999999999999</v>
      </c>
      <c r="X66" s="43"/>
      <c r="Y66" s="43"/>
    </row>
    <row r="67" spans="1:25" x14ac:dyDescent="0.25">
      <c r="A67" s="24" t="s">
        <v>544</v>
      </c>
      <c r="B67" s="16" t="s">
        <v>154</v>
      </c>
      <c r="C67" s="28"/>
      <c r="D67" s="26"/>
      <c r="E67" s="26"/>
      <c r="F67" s="27">
        <v>0.26</v>
      </c>
      <c r="G67" s="25"/>
      <c r="H67" s="26"/>
      <c r="I67" s="26"/>
      <c r="J67" s="26"/>
      <c r="K67" s="26"/>
      <c r="L67" s="27"/>
      <c r="M67" s="20">
        <f t="shared" si="7"/>
        <v>0.26</v>
      </c>
      <c r="N67" s="21">
        <v>270</v>
      </c>
      <c r="O67" s="22">
        <f t="shared" si="8"/>
        <v>70.2</v>
      </c>
      <c r="P67" s="20">
        <f t="shared" si="9"/>
        <v>0</v>
      </c>
      <c r="Q67" s="21">
        <v>190</v>
      </c>
      <c r="R67" s="22">
        <f t="shared" si="10"/>
        <v>0</v>
      </c>
      <c r="S67" s="23">
        <f t="shared" si="11"/>
        <v>70.2</v>
      </c>
      <c r="T67" s="53"/>
      <c r="U67" s="56">
        <v>100</v>
      </c>
      <c r="V67" s="56">
        <f t="shared" si="12"/>
        <v>26</v>
      </c>
      <c r="W67" s="56">
        <f t="shared" si="13"/>
        <v>0</v>
      </c>
      <c r="X67" s="43"/>
      <c r="Y67" s="43"/>
    </row>
    <row r="68" spans="1:25" x14ac:dyDescent="0.25">
      <c r="A68" s="24" t="s">
        <v>219</v>
      </c>
      <c r="B68" s="16" t="s">
        <v>154</v>
      </c>
      <c r="C68" s="28"/>
      <c r="D68" s="26"/>
      <c r="E68" s="26"/>
      <c r="F68" s="27"/>
      <c r="G68" s="25">
        <v>8.5599999999999996E-2</v>
      </c>
      <c r="H68" s="26"/>
      <c r="I68" s="26"/>
      <c r="J68" s="26"/>
      <c r="K68" s="26"/>
      <c r="L68" s="27"/>
      <c r="M68" s="20">
        <f t="shared" si="7"/>
        <v>0</v>
      </c>
      <c r="N68" s="21">
        <v>270</v>
      </c>
      <c r="O68" s="22">
        <f t="shared" si="8"/>
        <v>0</v>
      </c>
      <c r="P68" s="20">
        <f t="shared" si="9"/>
        <v>8.5599999999999996E-2</v>
      </c>
      <c r="Q68" s="21">
        <v>190</v>
      </c>
      <c r="R68" s="22">
        <f t="shared" si="10"/>
        <v>16.263999999999999</v>
      </c>
      <c r="S68" s="23">
        <f t="shared" si="11"/>
        <v>16.263999999999999</v>
      </c>
      <c r="T68" s="53"/>
      <c r="U68" s="56">
        <v>20</v>
      </c>
      <c r="V68" s="56">
        <f t="shared" si="12"/>
        <v>0</v>
      </c>
      <c r="W68" s="56">
        <f t="shared" si="13"/>
        <v>1.712</v>
      </c>
      <c r="X68" s="43"/>
      <c r="Y68" s="43"/>
    </row>
    <row r="69" spans="1:25" x14ac:dyDescent="0.25">
      <c r="A69" s="24" t="s">
        <v>214</v>
      </c>
      <c r="B69" s="16" t="s">
        <v>154</v>
      </c>
      <c r="C69" s="28"/>
      <c r="D69" s="26"/>
      <c r="E69" s="26"/>
      <c r="F69" s="27"/>
      <c r="G69" s="25">
        <v>3.7499999999999999E-2</v>
      </c>
      <c r="H69" s="26"/>
      <c r="I69" s="26"/>
      <c r="J69" s="26"/>
      <c r="K69" s="26"/>
      <c r="L69" s="27"/>
      <c r="M69" s="20">
        <f t="shared" si="7"/>
        <v>0</v>
      </c>
      <c r="N69" s="21">
        <v>270</v>
      </c>
      <c r="O69" s="22">
        <f t="shared" si="8"/>
        <v>0</v>
      </c>
      <c r="P69" s="20">
        <f t="shared" si="9"/>
        <v>3.7499999999999999E-2</v>
      </c>
      <c r="Q69" s="21">
        <v>190</v>
      </c>
      <c r="R69" s="22">
        <f t="shared" si="10"/>
        <v>7.125</v>
      </c>
      <c r="S69" s="23">
        <f t="shared" si="11"/>
        <v>7.125</v>
      </c>
      <c r="T69" s="53"/>
      <c r="U69" s="56">
        <v>90</v>
      </c>
      <c r="V69" s="56">
        <f t="shared" si="12"/>
        <v>0</v>
      </c>
      <c r="W69" s="56">
        <f t="shared" si="13"/>
        <v>3.375</v>
      </c>
      <c r="X69" s="43"/>
      <c r="Y69" s="43"/>
    </row>
    <row r="70" spans="1:25" x14ac:dyDescent="0.25">
      <c r="A70" s="24" t="s">
        <v>220</v>
      </c>
      <c r="B70" s="16" t="s">
        <v>154</v>
      </c>
      <c r="C70" s="25">
        <v>8.0000000000000004E-4</v>
      </c>
      <c r="D70" s="26"/>
      <c r="E70" s="26"/>
      <c r="F70" s="27"/>
      <c r="G70" s="25"/>
      <c r="H70" s="26"/>
      <c r="I70" s="26"/>
      <c r="J70" s="26"/>
      <c r="K70" s="26"/>
      <c r="L70" s="27"/>
      <c r="M70" s="20">
        <f t="shared" si="7"/>
        <v>8.0000000000000004E-4</v>
      </c>
      <c r="N70" s="21">
        <v>270</v>
      </c>
      <c r="O70" s="22">
        <f t="shared" si="8"/>
        <v>0.216</v>
      </c>
      <c r="P70" s="20">
        <f t="shared" si="9"/>
        <v>0</v>
      </c>
      <c r="Q70" s="21">
        <v>190</v>
      </c>
      <c r="R70" s="22">
        <f t="shared" si="10"/>
        <v>0</v>
      </c>
      <c r="S70" s="23">
        <f t="shared" si="11"/>
        <v>0.216</v>
      </c>
      <c r="T70" s="53"/>
      <c r="U70" s="56">
        <v>350</v>
      </c>
      <c r="V70" s="56">
        <f t="shared" si="12"/>
        <v>0.28000000000000003</v>
      </c>
      <c r="W70" s="56">
        <f t="shared" si="13"/>
        <v>0</v>
      </c>
      <c r="X70" s="43"/>
      <c r="Y70" s="43"/>
    </row>
    <row r="71" spans="1:25" x14ac:dyDescent="0.25">
      <c r="A71" s="24" t="s">
        <v>233</v>
      </c>
      <c r="B71" s="16" t="s">
        <v>154</v>
      </c>
      <c r="C71" s="28"/>
      <c r="D71" s="26"/>
      <c r="E71" s="26"/>
      <c r="F71" s="27"/>
      <c r="G71" s="25"/>
      <c r="H71" s="26">
        <v>0.03</v>
      </c>
      <c r="I71" s="26"/>
      <c r="J71" s="26"/>
      <c r="K71" s="26"/>
      <c r="L71" s="27"/>
      <c r="M71" s="20">
        <f t="shared" si="7"/>
        <v>0</v>
      </c>
      <c r="N71" s="21">
        <v>270</v>
      </c>
      <c r="O71" s="22">
        <f t="shared" si="8"/>
        <v>0</v>
      </c>
      <c r="P71" s="20">
        <f t="shared" si="9"/>
        <v>0.03</v>
      </c>
      <c r="Q71" s="21">
        <v>190</v>
      </c>
      <c r="R71" s="22">
        <f t="shared" si="10"/>
        <v>5.7</v>
      </c>
      <c r="S71" s="23">
        <f t="shared" si="11"/>
        <v>5.7</v>
      </c>
      <c r="T71" s="53"/>
      <c r="U71" s="56">
        <v>125</v>
      </c>
      <c r="V71" s="56">
        <f t="shared" si="12"/>
        <v>0</v>
      </c>
      <c r="W71" s="56">
        <f t="shared" si="13"/>
        <v>3.75</v>
      </c>
      <c r="X71" s="43"/>
      <c r="Y71" s="43"/>
    </row>
    <row r="72" spans="1:25" x14ac:dyDescent="0.25">
      <c r="A72" s="24" t="s">
        <v>184</v>
      </c>
      <c r="B72" s="16" t="s">
        <v>154</v>
      </c>
      <c r="C72" s="28"/>
      <c r="D72" s="26"/>
      <c r="E72" s="26"/>
      <c r="F72" s="27"/>
      <c r="G72" s="25"/>
      <c r="H72" s="26"/>
      <c r="I72" s="26">
        <v>6.2600000000000003E-2</v>
      </c>
      <c r="J72" s="26"/>
      <c r="K72" s="26"/>
      <c r="L72" s="27"/>
      <c r="M72" s="20">
        <f t="shared" si="7"/>
        <v>0</v>
      </c>
      <c r="N72" s="21">
        <v>270</v>
      </c>
      <c r="O72" s="22">
        <f t="shared" si="8"/>
        <v>0</v>
      </c>
      <c r="P72" s="20">
        <f t="shared" si="9"/>
        <v>6.2600000000000003E-2</v>
      </c>
      <c r="Q72" s="21">
        <v>190</v>
      </c>
      <c r="R72" s="22">
        <f t="shared" si="10"/>
        <v>11.894</v>
      </c>
      <c r="S72" s="23">
        <f t="shared" si="11"/>
        <v>11.894</v>
      </c>
      <c r="T72" s="53"/>
      <c r="U72" s="56">
        <v>69</v>
      </c>
      <c r="V72" s="56">
        <f t="shared" si="12"/>
        <v>0</v>
      </c>
      <c r="W72" s="56">
        <f t="shared" si="13"/>
        <v>4.3193999999999999</v>
      </c>
      <c r="X72" s="43"/>
      <c r="Y72" s="43"/>
    </row>
    <row r="73" spans="1:25" x14ac:dyDescent="0.25">
      <c r="A73" s="24" t="s">
        <v>234</v>
      </c>
      <c r="B73" s="16" t="s">
        <v>154</v>
      </c>
      <c r="C73" s="28"/>
      <c r="D73" s="26"/>
      <c r="E73" s="26"/>
      <c r="F73" s="27"/>
      <c r="G73" s="25"/>
      <c r="H73" s="26"/>
      <c r="I73" s="26"/>
      <c r="J73" s="26">
        <v>8.3299999999999999E-2</v>
      </c>
      <c r="K73" s="26"/>
      <c r="L73" s="27"/>
      <c r="M73" s="20">
        <f t="shared" si="7"/>
        <v>0</v>
      </c>
      <c r="N73" s="21">
        <v>270</v>
      </c>
      <c r="O73" s="22">
        <f t="shared" si="8"/>
        <v>0</v>
      </c>
      <c r="P73" s="20">
        <f t="shared" si="9"/>
        <v>8.3299999999999999E-2</v>
      </c>
      <c r="Q73" s="21">
        <v>190</v>
      </c>
      <c r="R73" s="22">
        <f t="shared" si="10"/>
        <v>15.827</v>
      </c>
      <c r="S73" s="23">
        <f t="shared" si="11"/>
        <v>15.827</v>
      </c>
      <c r="T73" s="53"/>
      <c r="U73" s="56">
        <v>335</v>
      </c>
      <c r="V73" s="56">
        <f t="shared" si="12"/>
        <v>0</v>
      </c>
      <c r="W73" s="56">
        <f t="shared" si="13"/>
        <v>27.9055</v>
      </c>
      <c r="X73" s="43"/>
      <c r="Y73" s="43"/>
    </row>
    <row r="74" spans="1:25" x14ac:dyDescent="0.25">
      <c r="A74" s="24" t="s">
        <v>203</v>
      </c>
      <c r="B74" s="16" t="s">
        <v>154</v>
      </c>
      <c r="C74" s="28"/>
      <c r="D74" s="26"/>
      <c r="E74" s="26"/>
      <c r="F74" s="27"/>
      <c r="G74" s="25"/>
      <c r="H74" s="26"/>
      <c r="I74" s="26"/>
      <c r="J74" s="26">
        <v>1.2E-2</v>
      </c>
      <c r="K74" s="26"/>
      <c r="L74" s="27">
        <v>1.6E-2</v>
      </c>
      <c r="M74" s="20">
        <f t="shared" si="7"/>
        <v>0</v>
      </c>
      <c r="N74" s="21">
        <v>270</v>
      </c>
      <c r="O74" s="22">
        <f t="shared" si="8"/>
        <v>0</v>
      </c>
      <c r="P74" s="20">
        <f t="shared" si="9"/>
        <v>2.8000000000000001E-2</v>
      </c>
      <c r="Q74" s="21">
        <v>190</v>
      </c>
      <c r="R74" s="22">
        <f t="shared" si="10"/>
        <v>5.32</v>
      </c>
      <c r="S74" s="23">
        <f t="shared" si="11"/>
        <v>5.32</v>
      </c>
      <c r="T74" s="53"/>
      <c r="U74" s="56">
        <v>57.75</v>
      </c>
      <c r="V74" s="56">
        <f t="shared" si="12"/>
        <v>0</v>
      </c>
      <c r="W74" s="56">
        <f t="shared" si="13"/>
        <v>1.617</v>
      </c>
      <c r="X74" s="43"/>
      <c r="Y74" s="43"/>
    </row>
    <row r="75" spans="1:25" x14ac:dyDescent="0.25">
      <c r="A75" s="24" t="s">
        <v>209</v>
      </c>
      <c r="B75" s="16" t="s">
        <v>210</v>
      </c>
      <c r="C75" s="28"/>
      <c r="D75" s="26"/>
      <c r="E75" s="26"/>
      <c r="F75" s="27"/>
      <c r="G75" s="25"/>
      <c r="H75" s="26"/>
      <c r="I75" s="26"/>
      <c r="J75" s="26">
        <v>2.53E-2</v>
      </c>
      <c r="K75" s="26"/>
      <c r="L75" s="27"/>
      <c r="M75" s="20">
        <f t="shared" si="7"/>
        <v>0</v>
      </c>
      <c r="N75" s="21">
        <v>270</v>
      </c>
      <c r="O75" s="22">
        <f t="shared" si="8"/>
        <v>0</v>
      </c>
      <c r="P75" s="20">
        <f t="shared" si="9"/>
        <v>2.53E-2</v>
      </c>
      <c r="Q75" s="21">
        <v>190</v>
      </c>
      <c r="R75" s="22">
        <f t="shared" si="10"/>
        <v>4.8069999999999995</v>
      </c>
      <c r="S75" s="23">
        <f t="shared" si="11"/>
        <v>4.8069999999999995</v>
      </c>
      <c r="T75" s="53"/>
      <c r="U75" s="56">
        <v>135</v>
      </c>
      <c r="V75" s="56">
        <f t="shared" si="12"/>
        <v>0</v>
      </c>
      <c r="W75" s="56">
        <f t="shared" si="13"/>
        <v>3.4154999999999998</v>
      </c>
      <c r="X75" s="43"/>
      <c r="Y75" s="43"/>
    </row>
    <row r="76" spans="1:25" x14ac:dyDescent="0.25">
      <c r="A76" s="24" t="s">
        <v>331</v>
      </c>
      <c r="B76" s="16" t="s">
        <v>154</v>
      </c>
      <c r="C76" s="50">
        <v>2.0000000000000002E-5</v>
      </c>
      <c r="D76" s="26"/>
      <c r="E76" s="26"/>
      <c r="F76" s="27"/>
      <c r="G76" s="25"/>
      <c r="H76" s="26"/>
      <c r="I76" s="26"/>
      <c r="J76" s="26"/>
      <c r="K76" s="26"/>
      <c r="L76" s="27"/>
      <c r="M76" s="20">
        <f t="shared" si="7"/>
        <v>2.0000000000000002E-5</v>
      </c>
      <c r="N76" s="21">
        <v>270</v>
      </c>
      <c r="O76" s="22">
        <f t="shared" si="8"/>
        <v>5.4000000000000003E-3</v>
      </c>
      <c r="P76" s="20">
        <f t="shared" si="9"/>
        <v>0</v>
      </c>
      <c r="Q76" s="21">
        <v>190</v>
      </c>
      <c r="R76" s="22">
        <f t="shared" si="10"/>
        <v>0</v>
      </c>
      <c r="S76" s="23">
        <f t="shared" si="11"/>
        <v>5.4000000000000003E-3</v>
      </c>
      <c r="T76" s="53"/>
      <c r="U76" s="56">
        <v>500</v>
      </c>
      <c r="V76" s="56">
        <f t="shared" si="12"/>
        <v>0.01</v>
      </c>
      <c r="W76" s="56">
        <f t="shared" si="13"/>
        <v>0</v>
      </c>
      <c r="X76" s="43"/>
      <c r="Y76" s="43"/>
    </row>
    <row r="77" spans="1:25" x14ac:dyDescent="0.25">
      <c r="A77" s="24" t="s">
        <v>251</v>
      </c>
      <c r="B77" s="16" t="s">
        <v>154</v>
      </c>
      <c r="C77" s="25">
        <v>8.9999999999999998E-4</v>
      </c>
      <c r="D77" s="26"/>
      <c r="E77" s="26"/>
      <c r="F77" s="27"/>
      <c r="G77" s="25"/>
      <c r="H77" s="26"/>
      <c r="I77" s="26"/>
      <c r="J77" s="26"/>
      <c r="K77" s="26"/>
      <c r="L77" s="27"/>
      <c r="M77" s="20">
        <f t="shared" si="7"/>
        <v>8.9999999999999998E-4</v>
      </c>
      <c r="N77" s="21">
        <v>270</v>
      </c>
      <c r="O77" s="22">
        <f t="shared" si="8"/>
        <v>0.24299999999999999</v>
      </c>
      <c r="P77" s="20">
        <f t="shared" si="9"/>
        <v>0</v>
      </c>
      <c r="Q77" s="21">
        <v>190</v>
      </c>
      <c r="R77" s="22">
        <f t="shared" si="10"/>
        <v>0</v>
      </c>
      <c r="S77" s="23">
        <f t="shared" si="11"/>
        <v>0.24299999999999999</v>
      </c>
      <c r="T77" s="53"/>
      <c r="U77" s="56">
        <v>195</v>
      </c>
      <c r="V77" s="56">
        <f t="shared" si="12"/>
        <v>0.17549999999999999</v>
      </c>
      <c r="W77" s="56">
        <f t="shared" si="13"/>
        <v>0</v>
      </c>
      <c r="X77" s="43"/>
      <c r="Y77" s="43"/>
    </row>
    <row r="78" spans="1:25" x14ac:dyDescent="0.25">
      <c r="A78" s="24" t="s">
        <v>221</v>
      </c>
      <c r="B78" s="16" t="s">
        <v>154</v>
      </c>
      <c r="C78" s="28"/>
      <c r="D78" s="26"/>
      <c r="E78" s="26"/>
      <c r="F78" s="27"/>
      <c r="G78" s="25"/>
      <c r="H78" s="26"/>
      <c r="I78" s="26"/>
      <c r="J78" s="26"/>
      <c r="K78" s="26">
        <v>0.2</v>
      </c>
      <c r="L78" s="27"/>
      <c r="M78" s="20">
        <f t="shared" si="7"/>
        <v>0</v>
      </c>
      <c r="N78" s="21">
        <v>270</v>
      </c>
      <c r="O78" s="22">
        <f t="shared" si="8"/>
        <v>0</v>
      </c>
      <c r="P78" s="20">
        <f t="shared" si="9"/>
        <v>0.2</v>
      </c>
      <c r="Q78" s="21">
        <v>190</v>
      </c>
      <c r="R78" s="22">
        <f t="shared" si="10"/>
        <v>38</v>
      </c>
      <c r="S78" s="23">
        <f t="shared" si="11"/>
        <v>38</v>
      </c>
      <c r="T78" s="53"/>
      <c r="U78" s="56">
        <v>40</v>
      </c>
      <c r="V78" s="56">
        <f t="shared" si="12"/>
        <v>0</v>
      </c>
      <c r="W78" s="56">
        <f t="shared" si="13"/>
        <v>8</v>
      </c>
      <c r="X78" s="43"/>
      <c r="Y78" s="43"/>
    </row>
    <row r="79" spans="1:25" x14ac:dyDescent="0.25">
      <c r="A79" s="24"/>
      <c r="B79" s="16" t="s">
        <v>154</v>
      </c>
      <c r="C79" s="25"/>
      <c r="D79" s="26"/>
      <c r="E79" s="26"/>
      <c r="F79" s="27"/>
      <c r="G79" s="25"/>
      <c r="H79" s="26"/>
      <c r="I79" s="26"/>
      <c r="J79" s="26"/>
      <c r="K79" s="26"/>
      <c r="L79" s="27"/>
      <c r="M79" s="20">
        <f t="shared" si="7"/>
        <v>0</v>
      </c>
      <c r="N79" s="21">
        <v>270</v>
      </c>
      <c r="O79" s="22">
        <f t="shared" si="8"/>
        <v>0</v>
      </c>
      <c r="P79" s="20">
        <f t="shared" si="9"/>
        <v>0</v>
      </c>
      <c r="Q79" s="21">
        <v>190</v>
      </c>
      <c r="R79" s="22">
        <f t="shared" si="10"/>
        <v>0</v>
      </c>
      <c r="S79" s="23">
        <f t="shared" si="11"/>
        <v>0</v>
      </c>
      <c r="T79" s="53"/>
      <c r="U79" s="56"/>
      <c r="V79" s="57"/>
      <c r="W79" s="57"/>
      <c r="X79" s="43"/>
      <c r="Y79" s="43"/>
    </row>
    <row r="80" spans="1:25" x14ac:dyDescent="0.25">
      <c r="A80" s="24"/>
      <c r="B80" s="16" t="s">
        <v>154</v>
      </c>
      <c r="C80" s="25"/>
      <c r="D80" s="26"/>
      <c r="E80" s="26"/>
      <c r="F80" s="27"/>
      <c r="G80" s="25"/>
      <c r="H80" s="26"/>
      <c r="I80" s="26"/>
      <c r="J80" s="26"/>
      <c r="K80" s="26"/>
      <c r="L80" s="27"/>
      <c r="M80" s="20">
        <f t="shared" si="7"/>
        <v>0</v>
      </c>
      <c r="N80" s="21">
        <v>270</v>
      </c>
      <c r="O80" s="22">
        <f t="shared" si="8"/>
        <v>0</v>
      </c>
      <c r="P80" s="20">
        <f t="shared" si="9"/>
        <v>0</v>
      </c>
      <c r="Q80" s="21">
        <v>190</v>
      </c>
      <c r="R80" s="22">
        <f t="shared" si="10"/>
        <v>0</v>
      </c>
      <c r="S80" s="23">
        <f t="shared" si="11"/>
        <v>0</v>
      </c>
      <c r="T80" s="53"/>
      <c r="U80" s="56"/>
      <c r="V80" s="57">
        <f>SUM(V53:V79)</f>
        <v>51.973565999999998</v>
      </c>
      <c r="W80" s="57">
        <f>SUM(W53:W79)</f>
        <v>63.221320000000006</v>
      </c>
      <c r="X80" s="43"/>
      <c r="Y80" s="43"/>
    </row>
    <row r="81" spans="1:25" ht="15.75" thickBot="1" x14ac:dyDescent="0.3">
      <c r="A81" s="32"/>
      <c r="B81" s="48" t="s">
        <v>154</v>
      </c>
      <c r="C81" s="33"/>
      <c r="D81" s="34"/>
      <c r="E81" s="34"/>
      <c r="F81" s="35"/>
      <c r="G81" s="33"/>
      <c r="H81" s="34"/>
      <c r="I81" s="34"/>
      <c r="J81" s="34"/>
      <c r="K81" s="34"/>
      <c r="L81" s="35"/>
      <c r="M81" s="39">
        <f t="shared" si="7"/>
        <v>0</v>
      </c>
      <c r="N81" s="21">
        <v>270</v>
      </c>
      <c r="O81" s="41">
        <f t="shared" si="8"/>
        <v>0</v>
      </c>
      <c r="P81" s="39">
        <f t="shared" si="9"/>
        <v>0</v>
      </c>
      <c r="Q81" s="40">
        <v>190</v>
      </c>
      <c r="R81" s="41">
        <f t="shared" si="10"/>
        <v>0</v>
      </c>
      <c r="S81" s="42">
        <f t="shared" si="11"/>
        <v>0</v>
      </c>
      <c r="T81" s="54"/>
      <c r="U81" s="56"/>
      <c r="V81" s="56"/>
      <c r="W81" s="57">
        <f>V80+W80</f>
        <v>115.194886</v>
      </c>
      <c r="X81" s="43"/>
      <c r="Y81" s="43"/>
    </row>
    <row r="82" spans="1:25" x14ac:dyDescent="0.25">
      <c r="A82" s="4"/>
      <c r="B82" s="4"/>
      <c r="C82" s="4"/>
      <c r="D82" s="4"/>
      <c r="E82" s="348"/>
      <c r="F82" s="348"/>
      <c r="G82" s="348"/>
      <c r="H82" s="348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4"/>
    </row>
    <row r="83" spans="1:25" x14ac:dyDescent="0.25">
      <c r="A83" s="4" t="s">
        <v>155</v>
      </c>
      <c r="B83" s="4"/>
      <c r="C83" s="4"/>
      <c r="D83" s="4"/>
      <c r="E83" s="349" t="s">
        <v>156</v>
      </c>
      <c r="F83" s="349"/>
      <c r="G83" s="349"/>
      <c r="H83" s="34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</sheetData>
  <mergeCells count="52">
    <mergeCell ref="E82:H82"/>
    <mergeCell ref="E83:H83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37:H37"/>
    <mergeCell ref="E38:H38"/>
    <mergeCell ref="C46:L46"/>
    <mergeCell ref="M46:P46"/>
    <mergeCell ref="C47:K47"/>
    <mergeCell ref="M47:P47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zoomScale="120" zoomScaleNormal="120" workbookViewId="0">
      <selection activeCell="U32" sqref="U32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4" t="s">
        <v>134</v>
      </c>
      <c r="B1" s="4"/>
      <c r="C1" s="350" t="s">
        <v>135</v>
      </c>
      <c r="D1" s="350"/>
      <c r="E1" s="350"/>
      <c r="F1" s="350"/>
      <c r="G1" s="350"/>
      <c r="H1" s="350"/>
      <c r="I1" s="350"/>
      <c r="J1" s="350"/>
      <c r="K1" s="350"/>
      <c r="L1" s="350"/>
      <c r="M1" s="347"/>
      <c r="N1" s="347"/>
      <c r="O1" s="347"/>
      <c r="P1" s="347"/>
      <c r="Q1" s="4"/>
      <c r="R1" s="4"/>
      <c r="S1" s="4"/>
      <c r="T1" s="4"/>
    </row>
    <row r="2" spans="1:25" x14ac:dyDescent="0.25">
      <c r="A2" s="4"/>
      <c r="B2" s="5"/>
      <c r="C2" s="347" t="s">
        <v>578</v>
      </c>
      <c r="D2" s="347"/>
      <c r="E2" s="347"/>
      <c r="F2" s="347"/>
      <c r="G2" s="347"/>
      <c r="H2" s="347"/>
      <c r="I2" s="347"/>
      <c r="J2" s="347"/>
      <c r="K2" s="347"/>
      <c r="L2" s="4"/>
      <c r="M2" s="347"/>
      <c r="N2" s="347"/>
      <c r="O2" s="347"/>
      <c r="P2" s="347"/>
      <c r="Q2" s="4"/>
      <c r="R2" s="4"/>
      <c r="S2" s="4"/>
      <c r="T2" s="4"/>
    </row>
    <row r="3" spans="1:25" ht="15.75" thickBot="1" x14ac:dyDescent="0.3">
      <c r="A3" s="4"/>
      <c r="B3" s="4"/>
      <c r="C3" s="351" t="s">
        <v>136</v>
      </c>
      <c r="D3" s="351"/>
      <c r="E3" s="351"/>
      <c r="F3" s="351"/>
      <c r="G3" s="351"/>
      <c r="H3" s="351"/>
      <c r="I3" s="351"/>
      <c r="J3" s="351"/>
      <c r="K3" s="4"/>
      <c r="L3" s="4"/>
      <c r="M3" s="347"/>
      <c r="N3" s="347"/>
      <c r="O3" s="347"/>
      <c r="P3" s="347"/>
      <c r="Q3" s="4"/>
      <c r="R3" s="4"/>
      <c r="S3" s="4"/>
      <c r="T3" s="4"/>
    </row>
    <row r="4" spans="1:25" ht="15" customHeight="1" x14ac:dyDescent="0.25">
      <c r="A4" s="332" t="s">
        <v>137</v>
      </c>
      <c r="B4" s="335" t="s">
        <v>138</v>
      </c>
      <c r="C4" s="338" t="s">
        <v>139</v>
      </c>
      <c r="D4" s="339"/>
      <c r="E4" s="339"/>
      <c r="F4" s="340"/>
      <c r="G4" s="338" t="s">
        <v>140</v>
      </c>
      <c r="H4" s="339"/>
      <c r="I4" s="339"/>
      <c r="J4" s="339"/>
      <c r="K4" s="339"/>
      <c r="L4" s="340"/>
      <c r="M4" s="341" t="s">
        <v>141</v>
      </c>
      <c r="N4" s="342"/>
      <c r="O4" s="343"/>
      <c r="P4" s="352" t="s">
        <v>142</v>
      </c>
      <c r="Q4" s="342"/>
      <c r="R4" s="353"/>
      <c r="S4" s="361" t="s">
        <v>143</v>
      </c>
      <c r="T4" s="364" t="s">
        <v>144</v>
      </c>
      <c r="U4" s="43"/>
      <c r="V4" s="43"/>
      <c r="W4" s="43"/>
      <c r="X4" s="43"/>
      <c r="Y4" s="43"/>
    </row>
    <row r="5" spans="1:25" ht="30" customHeight="1" x14ac:dyDescent="0.25">
      <c r="A5" s="333"/>
      <c r="B5" s="336"/>
      <c r="C5" s="367" t="s">
        <v>98</v>
      </c>
      <c r="D5" s="356" t="s">
        <v>172</v>
      </c>
      <c r="E5" s="356" t="s">
        <v>309</v>
      </c>
      <c r="F5" s="358" t="s">
        <v>175</v>
      </c>
      <c r="G5" s="393" t="s">
        <v>389</v>
      </c>
      <c r="H5" s="356" t="s">
        <v>361</v>
      </c>
      <c r="I5" s="356" t="s">
        <v>99</v>
      </c>
      <c r="J5" s="356" t="s">
        <v>92</v>
      </c>
      <c r="K5" s="356" t="s">
        <v>145</v>
      </c>
      <c r="L5" s="358"/>
      <c r="M5" s="344"/>
      <c r="N5" s="345"/>
      <c r="O5" s="346"/>
      <c r="P5" s="354"/>
      <c r="Q5" s="345"/>
      <c r="R5" s="355"/>
      <c r="S5" s="362"/>
      <c r="T5" s="365"/>
      <c r="U5" s="43"/>
      <c r="V5" s="43"/>
      <c r="W5" s="43"/>
      <c r="X5" s="43"/>
      <c r="Y5" s="43"/>
    </row>
    <row r="6" spans="1:25" ht="41.25" customHeight="1" thickBot="1" x14ac:dyDescent="0.3">
      <c r="A6" s="334"/>
      <c r="B6" s="337"/>
      <c r="C6" s="368"/>
      <c r="D6" s="357"/>
      <c r="E6" s="357"/>
      <c r="F6" s="359"/>
      <c r="G6" s="394"/>
      <c r="H6" s="357"/>
      <c r="I6" s="357"/>
      <c r="J6" s="357"/>
      <c r="K6" s="357"/>
      <c r="L6" s="359"/>
      <c r="M6" s="6" t="s">
        <v>146</v>
      </c>
      <c r="N6" s="2" t="s">
        <v>147</v>
      </c>
      <c r="O6" s="1" t="s">
        <v>148</v>
      </c>
      <c r="P6" s="7" t="s">
        <v>146</v>
      </c>
      <c r="Q6" s="2" t="s">
        <v>147</v>
      </c>
      <c r="R6" s="3" t="s">
        <v>148</v>
      </c>
      <c r="S6" s="363"/>
      <c r="T6" s="366"/>
      <c r="U6" s="44"/>
      <c r="V6" s="44"/>
      <c r="W6" s="43"/>
      <c r="X6" s="43"/>
      <c r="Y6" s="43"/>
    </row>
    <row r="7" spans="1:25" ht="15.75" thickBot="1" x14ac:dyDescent="0.3">
      <c r="A7" s="8" t="s">
        <v>149</v>
      </c>
      <c r="B7" s="9"/>
      <c r="C7" s="38" t="s">
        <v>159</v>
      </c>
      <c r="D7" s="10" t="s">
        <v>526</v>
      </c>
      <c r="E7" s="10" t="s">
        <v>150</v>
      </c>
      <c r="F7" s="37" t="s">
        <v>527</v>
      </c>
      <c r="G7" s="38" t="s">
        <v>153</v>
      </c>
      <c r="H7" s="10" t="s">
        <v>151</v>
      </c>
      <c r="I7" s="10" t="s">
        <v>328</v>
      </c>
      <c r="J7" s="10" t="s">
        <v>150</v>
      </c>
      <c r="K7" s="227" t="s">
        <v>418</v>
      </c>
      <c r="L7" s="37"/>
      <c r="M7" s="11"/>
      <c r="N7" s="12"/>
      <c r="O7" s="13"/>
      <c r="P7" s="11"/>
      <c r="Q7" s="12"/>
      <c r="R7" s="13"/>
      <c r="S7" s="14"/>
      <c r="T7" s="51"/>
      <c r="U7" s="55" t="s">
        <v>250</v>
      </c>
      <c r="V7" s="55" t="s">
        <v>32</v>
      </c>
      <c r="W7" s="55" t="s">
        <v>33</v>
      </c>
      <c r="X7" s="43"/>
      <c r="Y7" s="43"/>
    </row>
    <row r="8" spans="1:25" x14ac:dyDescent="0.25">
      <c r="A8" s="15" t="s">
        <v>185</v>
      </c>
      <c r="B8" s="16" t="s">
        <v>154</v>
      </c>
      <c r="C8" s="17">
        <v>0.04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0.04</v>
      </c>
      <c r="N8" s="21">
        <v>100</v>
      </c>
      <c r="O8" s="22">
        <f>M8*N8</f>
        <v>4</v>
      </c>
      <c r="P8" s="20">
        <f>G8+H8+I8+J8+K8+L8</f>
        <v>0</v>
      </c>
      <c r="Q8" s="21">
        <v>120</v>
      </c>
      <c r="R8" s="22">
        <f>P8*Q8</f>
        <v>0</v>
      </c>
      <c r="S8" s="23">
        <f>O8+R8</f>
        <v>4</v>
      </c>
      <c r="T8" s="52"/>
      <c r="U8" s="56">
        <v>50</v>
      </c>
      <c r="V8" s="56">
        <f>M8*U8</f>
        <v>2</v>
      </c>
      <c r="W8" s="56">
        <f>P8*U8</f>
        <v>0</v>
      </c>
      <c r="X8" s="43"/>
      <c r="Y8" s="43"/>
    </row>
    <row r="9" spans="1:25" x14ac:dyDescent="0.25">
      <c r="A9" s="24" t="s">
        <v>186</v>
      </c>
      <c r="B9" s="16" t="s">
        <v>154</v>
      </c>
      <c r="C9" s="25">
        <v>0.1008</v>
      </c>
      <c r="D9" s="26"/>
      <c r="E9" s="26">
        <v>4.65E-2</v>
      </c>
      <c r="F9" s="27"/>
      <c r="G9" s="25"/>
      <c r="H9" s="26"/>
      <c r="I9" s="26"/>
      <c r="J9" s="26"/>
      <c r="K9" s="26"/>
      <c r="L9" s="27"/>
      <c r="M9" s="20">
        <f t="shared" ref="M9:M35" si="0">C9+D9+E9+F9</f>
        <v>0.14729999999999999</v>
      </c>
      <c r="N9" s="21">
        <v>100</v>
      </c>
      <c r="O9" s="22">
        <f t="shared" ref="O9:O35" si="1">M9*N9</f>
        <v>14.729999999999999</v>
      </c>
      <c r="P9" s="20">
        <f t="shared" ref="P9:P35" si="2">G9+H9+I9+J9+K9+L9</f>
        <v>0</v>
      </c>
      <c r="Q9" s="21">
        <v>120</v>
      </c>
      <c r="R9" s="22">
        <f t="shared" ref="R9:R35" si="3">P9*Q9</f>
        <v>0</v>
      </c>
      <c r="S9" s="23">
        <f t="shared" ref="S9:S35" si="4">O9+R9</f>
        <v>14.729999999999999</v>
      </c>
      <c r="T9" s="53"/>
      <c r="U9" s="56">
        <v>46.5</v>
      </c>
      <c r="V9" s="56">
        <f t="shared" ref="V9:V31" si="5">M9*U9</f>
        <v>6.8494499999999992</v>
      </c>
      <c r="W9" s="56">
        <f t="shared" ref="W9:W31" si="6">P9*U9</f>
        <v>0</v>
      </c>
      <c r="X9" s="43"/>
      <c r="Y9" s="43"/>
    </row>
    <row r="10" spans="1:25" x14ac:dyDescent="0.25">
      <c r="A10" s="24" t="s">
        <v>187</v>
      </c>
      <c r="B10" s="16" t="s">
        <v>154</v>
      </c>
      <c r="C10" s="25">
        <v>5.0000000000000001E-3</v>
      </c>
      <c r="D10" s="26"/>
      <c r="E10" s="26">
        <v>1.35E-2</v>
      </c>
      <c r="F10" s="27"/>
      <c r="G10" s="25"/>
      <c r="H10" s="26"/>
      <c r="I10" s="26"/>
      <c r="J10" s="26"/>
      <c r="K10" s="26"/>
      <c r="L10" s="27"/>
      <c r="M10" s="20">
        <f t="shared" si="0"/>
        <v>1.8499999999999999E-2</v>
      </c>
      <c r="N10" s="21">
        <v>100</v>
      </c>
      <c r="O10" s="22">
        <f t="shared" si="1"/>
        <v>1.8499999999999999</v>
      </c>
      <c r="P10" s="20">
        <f t="shared" si="2"/>
        <v>0</v>
      </c>
      <c r="Q10" s="21">
        <v>120</v>
      </c>
      <c r="R10" s="22">
        <f t="shared" si="3"/>
        <v>0</v>
      </c>
      <c r="S10" s="23">
        <f t="shared" si="4"/>
        <v>1.8499999999999999</v>
      </c>
      <c r="T10" s="53"/>
      <c r="U10" s="56">
        <v>45</v>
      </c>
      <c r="V10" s="56">
        <f t="shared" si="5"/>
        <v>0.83249999999999991</v>
      </c>
      <c r="W10" s="56">
        <f t="shared" si="6"/>
        <v>0</v>
      </c>
      <c r="X10" s="43"/>
      <c r="Y10" s="43"/>
    </row>
    <row r="11" spans="1:25" x14ac:dyDescent="0.25">
      <c r="A11" s="24" t="s">
        <v>188</v>
      </c>
      <c r="B11" s="16" t="s">
        <v>154</v>
      </c>
      <c r="C11" s="25">
        <v>5.0000000000000001E-3</v>
      </c>
      <c r="D11" s="26"/>
      <c r="E11" s="26"/>
      <c r="F11" s="27"/>
      <c r="G11" s="25"/>
      <c r="H11" s="26"/>
      <c r="I11" s="26"/>
      <c r="J11" s="26"/>
      <c r="K11" s="26"/>
      <c r="L11" s="27"/>
      <c r="M11" s="20">
        <f t="shared" si="0"/>
        <v>5.0000000000000001E-3</v>
      </c>
      <c r="N11" s="21">
        <v>100</v>
      </c>
      <c r="O11" s="22">
        <f t="shared" si="1"/>
        <v>0.5</v>
      </c>
      <c r="P11" s="20">
        <f t="shared" si="2"/>
        <v>0</v>
      </c>
      <c r="Q11" s="21">
        <v>120</v>
      </c>
      <c r="R11" s="22">
        <f t="shared" si="3"/>
        <v>0</v>
      </c>
      <c r="S11" s="23">
        <f t="shared" si="4"/>
        <v>0.5</v>
      </c>
      <c r="T11" s="53"/>
      <c r="U11" s="56">
        <v>294.94</v>
      </c>
      <c r="V11" s="56">
        <f t="shared" si="5"/>
        <v>1.4747000000000001</v>
      </c>
      <c r="W11" s="56">
        <f t="shared" si="6"/>
        <v>0</v>
      </c>
      <c r="X11" s="43"/>
      <c r="Y11" s="43"/>
    </row>
    <row r="12" spans="1:25" x14ac:dyDescent="0.25">
      <c r="A12" s="24" t="s">
        <v>189</v>
      </c>
      <c r="B12" s="16" t="s">
        <v>154</v>
      </c>
      <c r="C12" s="25"/>
      <c r="D12" s="26">
        <v>1.2800000000000001E-2</v>
      </c>
      <c r="E12" s="26"/>
      <c r="F12" s="27"/>
      <c r="G12" s="25"/>
      <c r="H12" s="26"/>
      <c r="I12" s="26"/>
      <c r="J12" s="26"/>
      <c r="K12" s="26"/>
      <c r="L12" s="27"/>
      <c r="M12" s="20">
        <f t="shared" si="0"/>
        <v>1.2800000000000001E-2</v>
      </c>
      <c r="N12" s="21">
        <v>100</v>
      </c>
      <c r="O12" s="22">
        <f t="shared" si="1"/>
        <v>1.28</v>
      </c>
      <c r="P12" s="20">
        <f t="shared" si="2"/>
        <v>0</v>
      </c>
      <c r="Q12" s="21">
        <v>120</v>
      </c>
      <c r="R12" s="22">
        <f t="shared" si="3"/>
        <v>0</v>
      </c>
      <c r="S12" s="23">
        <f t="shared" si="4"/>
        <v>1.28</v>
      </c>
      <c r="T12" s="53"/>
      <c r="U12" s="56">
        <v>420</v>
      </c>
      <c r="V12" s="56">
        <f t="shared" si="5"/>
        <v>5.3760000000000003</v>
      </c>
      <c r="W12" s="56">
        <f t="shared" si="6"/>
        <v>0</v>
      </c>
      <c r="X12" s="43"/>
      <c r="Y12" s="43"/>
    </row>
    <row r="13" spans="1:25" x14ac:dyDescent="0.25">
      <c r="A13" s="24" t="s">
        <v>223</v>
      </c>
      <c r="B13" s="16" t="s">
        <v>154</v>
      </c>
      <c r="C13" s="25"/>
      <c r="D13" s="26"/>
      <c r="E13" s="26">
        <v>5.0000000000000001E-4</v>
      </c>
      <c r="F13" s="27"/>
      <c r="G13" s="25"/>
      <c r="H13" s="26"/>
      <c r="I13" s="26"/>
      <c r="J13" s="26"/>
      <c r="K13" s="26"/>
      <c r="L13" s="27"/>
      <c r="M13" s="20">
        <f t="shared" si="0"/>
        <v>5.0000000000000001E-4</v>
      </c>
      <c r="N13" s="21">
        <v>100</v>
      </c>
      <c r="O13" s="22">
        <f t="shared" si="1"/>
        <v>0.05</v>
      </c>
      <c r="P13" s="20">
        <f t="shared" si="2"/>
        <v>0</v>
      </c>
      <c r="Q13" s="21">
        <v>120</v>
      </c>
      <c r="R13" s="22">
        <f t="shared" si="3"/>
        <v>0</v>
      </c>
      <c r="S13" s="23">
        <f t="shared" si="4"/>
        <v>0.05</v>
      </c>
      <c r="T13" s="53"/>
      <c r="U13" s="56">
        <v>230</v>
      </c>
      <c r="V13" s="56">
        <f t="shared" si="5"/>
        <v>0.115</v>
      </c>
      <c r="W13" s="56">
        <f t="shared" si="6"/>
        <v>0</v>
      </c>
      <c r="X13" s="43"/>
      <c r="Y13" s="43"/>
    </row>
    <row r="14" spans="1:25" x14ac:dyDescent="0.25">
      <c r="A14" s="24" t="s">
        <v>214</v>
      </c>
      <c r="B14" s="16" t="s">
        <v>154</v>
      </c>
      <c r="C14" s="28"/>
      <c r="D14" s="29"/>
      <c r="E14" s="26"/>
      <c r="F14" s="27">
        <v>0.2</v>
      </c>
      <c r="G14" s="25">
        <v>4.7100000000000003E-2</v>
      </c>
      <c r="H14" s="26"/>
      <c r="I14" s="26"/>
      <c r="J14" s="26"/>
      <c r="K14" s="26"/>
      <c r="L14" s="27"/>
      <c r="M14" s="20">
        <f t="shared" si="0"/>
        <v>0.2</v>
      </c>
      <c r="N14" s="21">
        <v>100</v>
      </c>
      <c r="O14" s="22">
        <f t="shared" si="1"/>
        <v>20</v>
      </c>
      <c r="P14" s="20">
        <f t="shared" si="2"/>
        <v>4.7100000000000003E-2</v>
      </c>
      <c r="Q14" s="21">
        <v>120</v>
      </c>
      <c r="R14" s="22">
        <f t="shared" si="3"/>
        <v>5.6520000000000001</v>
      </c>
      <c r="S14" s="23">
        <f t="shared" si="4"/>
        <v>25.652000000000001</v>
      </c>
      <c r="T14" s="53"/>
      <c r="U14" s="56">
        <v>90</v>
      </c>
      <c r="V14" s="56">
        <f t="shared" si="5"/>
        <v>18</v>
      </c>
      <c r="W14" s="56">
        <f t="shared" si="6"/>
        <v>4.2389999999999999</v>
      </c>
      <c r="X14" s="43"/>
      <c r="Y14" s="43"/>
    </row>
    <row r="15" spans="1:25" x14ac:dyDescent="0.25">
      <c r="A15" s="24" t="s">
        <v>192</v>
      </c>
      <c r="B15" s="16" t="s">
        <v>154</v>
      </c>
      <c r="C15" s="28"/>
      <c r="D15" s="26"/>
      <c r="E15" s="26"/>
      <c r="F15" s="27">
        <v>0.20699999999999999</v>
      </c>
      <c r="G15" s="25"/>
      <c r="H15" s="26"/>
      <c r="I15" s="26"/>
      <c r="J15" s="26"/>
      <c r="K15" s="26"/>
      <c r="L15" s="27"/>
      <c r="M15" s="20">
        <f t="shared" si="0"/>
        <v>0.20699999999999999</v>
      </c>
      <c r="N15" s="21">
        <v>100</v>
      </c>
      <c r="O15" s="22">
        <f t="shared" si="1"/>
        <v>20.7</v>
      </c>
      <c r="P15" s="20">
        <f t="shared" si="2"/>
        <v>0</v>
      </c>
      <c r="Q15" s="21">
        <v>120</v>
      </c>
      <c r="R15" s="22">
        <f t="shared" si="3"/>
        <v>0</v>
      </c>
      <c r="S15" s="23">
        <f t="shared" si="4"/>
        <v>20.7</v>
      </c>
      <c r="T15" s="53"/>
      <c r="U15" s="56">
        <v>66</v>
      </c>
      <c r="V15" s="56">
        <f t="shared" si="5"/>
        <v>13.661999999999999</v>
      </c>
      <c r="W15" s="56">
        <f t="shared" si="6"/>
        <v>0</v>
      </c>
      <c r="X15" s="43"/>
      <c r="Y15" s="43"/>
    </row>
    <row r="16" spans="1:25" x14ac:dyDescent="0.25">
      <c r="A16" s="24" t="s">
        <v>219</v>
      </c>
      <c r="B16" s="16" t="s">
        <v>154</v>
      </c>
      <c r="C16" s="28"/>
      <c r="D16" s="26"/>
      <c r="E16" s="26"/>
      <c r="F16" s="27"/>
      <c r="G16" s="25">
        <v>2.1600000000000001E-2</v>
      </c>
      <c r="H16" s="26"/>
      <c r="I16" s="26"/>
      <c r="J16" s="26"/>
      <c r="K16" s="26"/>
      <c r="L16" s="27"/>
      <c r="M16" s="20">
        <f t="shared" si="0"/>
        <v>0</v>
      </c>
      <c r="N16" s="21">
        <v>100</v>
      </c>
      <c r="O16" s="22">
        <f t="shared" si="1"/>
        <v>0</v>
      </c>
      <c r="P16" s="20">
        <f t="shared" si="2"/>
        <v>2.1600000000000001E-2</v>
      </c>
      <c r="Q16" s="21">
        <v>120</v>
      </c>
      <c r="R16" s="22">
        <f t="shared" si="3"/>
        <v>2.5920000000000001</v>
      </c>
      <c r="S16" s="23">
        <f t="shared" si="4"/>
        <v>2.5920000000000001</v>
      </c>
      <c r="T16" s="53"/>
      <c r="U16" s="56">
        <v>20</v>
      </c>
      <c r="V16" s="56">
        <f t="shared" si="5"/>
        <v>0</v>
      </c>
      <c r="W16" s="56">
        <f t="shared" si="6"/>
        <v>0.43200000000000005</v>
      </c>
      <c r="X16" s="43"/>
      <c r="Y16" s="43"/>
    </row>
    <row r="17" spans="1:25" x14ac:dyDescent="0.25">
      <c r="A17" s="24" t="s">
        <v>194</v>
      </c>
      <c r="B17" s="16" t="s">
        <v>154</v>
      </c>
      <c r="C17" s="28"/>
      <c r="D17" s="26"/>
      <c r="E17" s="26"/>
      <c r="F17" s="27"/>
      <c r="G17" s="25">
        <v>1.6299999999999999E-2</v>
      </c>
      <c r="H17" s="26">
        <v>1.2E-2</v>
      </c>
      <c r="I17" s="26">
        <v>1.46E-2</v>
      </c>
      <c r="J17" s="26"/>
      <c r="K17" s="26"/>
      <c r="L17" s="27"/>
      <c r="M17" s="20">
        <f t="shared" si="0"/>
        <v>0</v>
      </c>
      <c r="N17" s="21">
        <v>100</v>
      </c>
      <c r="O17" s="22">
        <f t="shared" si="1"/>
        <v>0</v>
      </c>
      <c r="P17" s="20">
        <f t="shared" si="2"/>
        <v>4.2900000000000001E-2</v>
      </c>
      <c r="Q17" s="21">
        <v>120</v>
      </c>
      <c r="R17" s="22">
        <f t="shared" si="3"/>
        <v>5.1479999999999997</v>
      </c>
      <c r="S17" s="23">
        <f t="shared" si="4"/>
        <v>5.1479999999999997</v>
      </c>
      <c r="T17" s="53"/>
      <c r="U17" s="56">
        <v>27</v>
      </c>
      <c r="V17" s="56">
        <f t="shared" si="5"/>
        <v>0</v>
      </c>
      <c r="W17" s="56">
        <f t="shared" si="6"/>
        <v>1.1583000000000001</v>
      </c>
      <c r="X17" s="43"/>
      <c r="Y17" s="43"/>
    </row>
    <row r="18" spans="1:25" x14ac:dyDescent="0.25">
      <c r="A18" s="24" t="s">
        <v>195</v>
      </c>
      <c r="B18" s="16" t="s">
        <v>154</v>
      </c>
      <c r="C18" s="28"/>
      <c r="D18" s="26"/>
      <c r="E18" s="26"/>
      <c r="F18" s="27"/>
      <c r="G18" s="25"/>
      <c r="H18" s="26">
        <v>2.5000000000000001E-3</v>
      </c>
      <c r="I18" s="26">
        <v>7.3000000000000001E-3</v>
      </c>
      <c r="J18" s="26"/>
      <c r="K18" s="26"/>
      <c r="L18" s="27"/>
      <c r="M18" s="20">
        <f t="shared" si="0"/>
        <v>0</v>
      </c>
      <c r="N18" s="21">
        <v>100</v>
      </c>
      <c r="O18" s="22">
        <f t="shared" si="1"/>
        <v>0</v>
      </c>
      <c r="P18" s="20">
        <f t="shared" si="2"/>
        <v>9.7999999999999997E-3</v>
      </c>
      <c r="Q18" s="21">
        <v>120</v>
      </c>
      <c r="R18" s="22">
        <f t="shared" si="3"/>
        <v>1.1759999999999999</v>
      </c>
      <c r="S18" s="23">
        <f t="shared" si="4"/>
        <v>1.1759999999999999</v>
      </c>
      <c r="T18" s="53"/>
      <c r="U18" s="56">
        <v>84.78</v>
      </c>
      <c r="V18" s="56">
        <f t="shared" si="5"/>
        <v>0</v>
      </c>
      <c r="W18" s="56">
        <f t="shared" si="6"/>
        <v>0.83084400000000003</v>
      </c>
      <c r="X18" s="43"/>
      <c r="Y18" s="43"/>
    </row>
    <row r="19" spans="1:25" x14ac:dyDescent="0.25">
      <c r="A19" s="24" t="s">
        <v>380</v>
      </c>
      <c r="B19" s="16" t="s">
        <v>154</v>
      </c>
      <c r="C19" s="28"/>
      <c r="D19" s="26"/>
      <c r="E19" s="26"/>
      <c r="F19" s="27"/>
      <c r="G19" s="25"/>
      <c r="H19" s="26">
        <v>0.01</v>
      </c>
      <c r="I19" s="26"/>
      <c r="J19" s="26"/>
      <c r="K19" s="26"/>
      <c r="L19" s="27"/>
      <c r="M19" s="20">
        <f t="shared" si="0"/>
        <v>0</v>
      </c>
      <c r="N19" s="21">
        <v>100</v>
      </c>
      <c r="O19" s="22">
        <f t="shared" si="1"/>
        <v>0</v>
      </c>
      <c r="P19" s="20">
        <f t="shared" si="2"/>
        <v>0.01</v>
      </c>
      <c r="Q19" s="21">
        <v>120</v>
      </c>
      <c r="R19" s="22">
        <f t="shared" si="3"/>
        <v>1.2</v>
      </c>
      <c r="S19" s="23">
        <f t="shared" si="4"/>
        <v>1.2</v>
      </c>
      <c r="T19" s="53"/>
      <c r="U19" s="56">
        <v>35</v>
      </c>
      <c r="V19" s="56">
        <f t="shared" si="5"/>
        <v>0</v>
      </c>
      <c r="W19" s="56">
        <f t="shared" si="6"/>
        <v>0.35000000000000003</v>
      </c>
      <c r="X19" s="43"/>
      <c r="Y19" s="43"/>
    </row>
    <row r="20" spans="1:25" x14ac:dyDescent="0.25">
      <c r="A20" s="24" t="s">
        <v>199</v>
      </c>
      <c r="B20" s="16" t="s">
        <v>154</v>
      </c>
      <c r="C20" s="28"/>
      <c r="D20" s="26"/>
      <c r="E20" s="26"/>
      <c r="F20" s="27"/>
      <c r="G20" s="25"/>
      <c r="H20" s="26">
        <v>0.1</v>
      </c>
      <c r="I20" s="26"/>
      <c r="J20" s="26"/>
      <c r="K20" s="26"/>
      <c r="L20" s="27"/>
      <c r="M20" s="20">
        <f t="shared" si="0"/>
        <v>0</v>
      </c>
      <c r="N20" s="21">
        <v>100</v>
      </c>
      <c r="O20" s="22">
        <f t="shared" si="1"/>
        <v>0</v>
      </c>
      <c r="P20" s="20">
        <f t="shared" si="2"/>
        <v>0.1</v>
      </c>
      <c r="Q20" s="21">
        <v>120</v>
      </c>
      <c r="R20" s="22">
        <f t="shared" si="3"/>
        <v>12</v>
      </c>
      <c r="S20" s="23">
        <f t="shared" si="4"/>
        <v>12</v>
      </c>
      <c r="T20" s="53"/>
      <c r="U20" s="56">
        <v>21</v>
      </c>
      <c r="V20" s="56">
        <f t="shared" si="5"/>
        <v>0</v>
      </c>
      <c r="W20" s="56">
        <f t="shared" si="6"/>
        <v>2.1</v>
      </c>
      <c r="X20" s="43"/>
      <c r="Y20" s="43"/>
    </row>
    <row r="21" spans="1:25" x14ac:dyDescent="0.25">
      <c r="A21" s="24" t="s">
        <v>197</v>
      </c>
      <c r="B21" s="16" t="s">
        <v>154</v>
      </c>
      <c r="C21" s="25">
        <v>1E-3</v>
      </c>
      <c r="D21" s="26"/>
      <c r="E21" s="26"/>
      <c r="F21" s="27"/>
      <c r="G21" s="25">
        <v>1E-3</v>
      </c>
      <c r="H21" s="26">
        <v>1E-3</v>
      </c>
      <c r="I21" s="26">
        <v>1E-3</v>
      </c>
      <c r="J21" s="26"/>
      <c r="K21" s="26"/>
      <c r="L21" s="27"/>
      <c r="M21" s="20">
        <f t="shared" si="0"/>
        <v>1E-3</v>
      </c>
      <c r="N21" s="21">
        <v>100</v>
      </c>
      <c r="O21" s="22">
        <f t="shared" si="1"/>
        <v>0.1</v>
      </c>
      <c r="P21" s="20">
        <f t="shared" si="2"/>
        <v>3.0000000000000001E-3</v>
      </c>
      <c r="Q21" s="21">
        <v>120</v>
      </c>
      <c r="R21" s="22">
        <f t="shared" si="3"/>
        <v>0.36</v>
      </c>
      <c r="S21" s="23">
        <f t="shared" si="4"/>
        <v>0.45999999999999996</v>
      </c>
      <c r="T21" s="53"/>
      <c r="U21" s="56">
        <v>15</v>
      </c>
      <c r="V21" s="56">
        <f t="shared" si="5"/>
        <v>1.4999999999999999E-2</v>
      </c>
      <c r="W21" s="56">
        <f t="shared" si="6"/>
        <v>4.4999999999999998E-2</v>
      </c>
      <c r="X21" s="43"/>
      <c r="Y21" s="43"/>
    </row>
    <row r="22" spans="1:25" x14ac:dyDescent="0.25">
      <c r="A22" s="24" t="s">
        <v>417</v>
      </c>
      <c r="B22" s="16" t="s">
        <v>210</v>
      </c>
      <c r="C22" s="28"/>
      <c r="D22" s="26"/>
      <c r="E22" s="26"/>
      <c r="F22" s="27"/>
      <c r="G22" s="25">
        <v>1.9800000000000002E-2</v>
      </c>
      <c r="H22" s="26"/>
      <c r="I22" s="26"/>
      <c r="J22" s="26"/>
      <c r="K22" s="26"/>
      <c r="L22" s="27"/>
      <c r="M22" s="20">
        <f t="shared" si="0"/>
        <v>0</v>
      </c>
      <c r="N22" s="21">
        <v>100</v>
      </c>
      <c r="O22" s="22">
        <f t="shared" si="1"/>
        <v>0</v>
      </c>
      <c r="P22" s="20">
        <f t="shared" si="2"/>
        <v>1.9800000000000002E-2</v>
      </c>
      <c r="Q22" s="21">
        <v>120</v>
      </c>
      <c r="R22" s="22">
        <f t="shared" si="3"/>
        <v>2.3760000000000003</v>
      </c>
      <c r="S22" s="23">
        <f t="shared" si="4"/>
        <v>2.3760000000000003</v>
      </c>
      <c r="T22" s="53"/>
      <c r="U22" s="56">
        <v>120</v>
      </c>
      <c r="V22" s="56">
        <f t="shared" si="5"/>
        <v>0</v>
      </c>
      <c r="W22" s="56">
        <f t="shared" si="6"/>
        <v>2.3760000000000003</v>
      </c>
      <c r="X22" s="43"/>
      <c r="Y22" s="43"/>
    </row>
    <row r="23" spans="1:25" x14ac:dyDescent="0.25">
      <c r="A23" s="24" t="s">
        <v>218</v>
      </c>
      <c r="B23" s="16" t="s">
        <v>154</v>
      </c>
      <c r="C23" s="28"/>
      <c r="D23" s="26"/>
      <c r="E23" s="26"/>
      <c r="F23" s="27"/>
      <c r="G23" s="25"/>
      <c r="H23" s="26">
        <v>1.2E-2</v>
      </c>
      <c r="I23" s="26">
        <v>8.8000000000000005E-3</v>
      </c>
      <c r="J23" s="26"/>
      <c r="K23" s="26"/>
      <c r="L23" s="27"/>
      <c r="M23" s="20">
        <f t="shared" si="0"/>
        <v>0</v>
      </c>
      <c r="N23" s="21">
        <v>100</v>
      </c>
      <c r="O23" s="22">
        <f t="shared" si="1"/>
        <v>0</v>
      </c>
      <c r="P23" s="20">
        <f t="shared" si="2"/>
        <v>2.0799999999999999E-2</v>
      </c>
      <c r="Q23" s="21">
        <v>120</v>
      </c>
      <c r="R23" s="22">
        <f t="shared" si="3"/>
        <v>2.496</v>
      </c>
      <c r="S23" s="23">
        <f t="shared" si="4"/>
        <v>2.496</v>
      </c>
      <c r="T23" s="53"/>
      <c r="U23" s="56">
        <v>22</v>
      </c>
      <c r="V23" s="56">
        <f t="shared" si="5"/>
        <v>0</v>
      </c>
      <c r="W23" s="56">
        <f t="shared" si="6"/>
        <v>0.45760000000000001</v>
      </c>
      <c r="X23" s="43"/>
      <c r="Y23" s="43"/>
    </row>
    <row r="24" spans="1:25" x14ac:dyDescent="0.25">
      <c r="A24" s="24" t="s">
        <v>220</v>
      </c>
      <c r="B24" s="16" t="s">
        <v>154</v>
      </c>
      <c r="C24" s="28"/>
      <c r="D24" s="26"/>
      <c r="E24" s="26"/>
      <c r="F24" s="27"/>
      <c r="G24" s="25"/>
      <c r="H24" s="26">
        <v>5.0000000000000001E-4</v>
      </c>
      <c r="I24" s="26"/>
      <c r="J24" s="26"/>
      <c r="K24" s="26"/>
      <c r="L24" s="27"/>
      <c r="M24" s="20">
        <f t="shared" si="0"/>
        <v>0</v>
      </c>
      <c r="N24" s="21">
        <v>100</v>
      </c>
      <c r="O24" s="22">
        <f t="shared" si="1"/>
        <v>0</v>
      </c>
      <c r="P24" s="20">
        <f t="shared" si="2"/>
        <v>5.0000000000000001E-4</v>
      </c>
      <c r="Q24" s="21">
        <v>120</v>
      </c>
      <c r="R24" s="22">
        <f t="shared" si="3"/>
        <v>0.06</v>
      </c>
      <c r="S24" s="23">
        <f t="shared" si="4"/>
        <v>0.06</v>
      </c>
      <c r="T24" s="53"/>
      <c r="U24" s="56">
        <v>350</v>
      </c>
      <c r="V24" s="56">
        <f t="shared" si="5"/>
        <v>0</v>
      </c>
      <c r="W24" s="56">
        <f t="shared" si="6"/>
        <v>0.17500000000000002</v>
      </c>
      <c r="X24" s="43"/>
      <c r="Y24" s="43"/>
    </row>
    <row r="25" spans="1:25" x14ac:dyDescent="0.25">
      <c r="A25" s="24" t="s">
        <v>202</v>
      </c>
      <c r="B25" s="16" t="s">
        <v>154</v>
      </c>
      <c r="C25" s="28"/>
      <c r="D25" s="26"/>
      <c r="E25" s="26"/>
      <c r="F25" s="27"/>
      <c r="G25" s="25"/>
      <c r="H25" s="26"/>
      <c r="I25" s="26">
        <v>0.12759999999999999</v>
      </c>
      <c r="J25" s="26"/>
      <c r="K25" s="26"/>
      <c r="L25" s="27"/>
      <c r="M25" s="20">
        <f t="shared" si="0"/>
        <v>0</v>
      </c>
      <c r="N25" s="21">
        <v>100</v>
      </c>
      <c r="O25" s="22">
        <f t="shared" si="1"/>
        <v>0</v>
      </c>
      <c r="P25" s="20">
        <f t="shared" si="2"/>
        <v>0.12759999999999999</v>
      </c>
      <c r="Q25" s="21">
        <v>120</v>
      </c>
      <c r="R25" s="22">
        <f t="shared" si="3"/>
        <v>15.311999999999999</v>
      </c>
      <c r="S25" s="23">
        <f t="shared" si="4"/>
        <v>15.311999999999999</v>
      </c>
      <c r="T25" s="53"/>
      <c r="U25" s="56">
        <v>220</v>
      </c>
      <c r="V25" s="56">
        <f t="shared" si="5"/>
        <v>0</v>
      </c>
      <c r="W25" s="56">
        <f t="shared" si="6"/>
        <v>28.071999999999999</v>
      </c>
      <c r="X25" s="43"/>
      <c r="Y25" s="43"/>
    </row>
    <row r="26" spans="1:25" x14ac:dyDescent="0.25">
      <c r="A26" s="24" t="s">
        <v>184</v>
      </c>
      <c r="B26" s="16" t="s">
        <v>154</v>
      </c>
      <c r="C26" s="28"/>
      <c r="D26" s="26"/>
      <c r="E26" s="26"/>
      <c r="F26" s="27"/>
      <c r="G26" s="25"/>
      <c r="H26" s="26"/>
      <c r="I26" s="26">
        <v>4.9799999999999997E-2</v>
      </c>
      <c r="J26" s="26"/>
      <c r="K26" s="26"/>
      <c r="L26" s="27"/>
      <c r="M26" s="20">
        <f t="shared" si="0"/>
        <v>0</v>
      </c>
      <c r="N26" s="21">
        <v>100</v>
      </c>
      <c r="O26" s="22">
        <f t="shared" si="1"/>
        <v>0</v>
      </c>
      <c r="P26" s="20">
        <f t="shared" si="2"/>
        <v>4.9799999999999997E-2</v>
      </c>
      <c r="Q26" s="21">
        <v>120</v>
      </c>
      <c r="R26" s="22">
        <f t="shared" si="3"/>
        <v>5.976</v>
      </c>
      <c r="S26" s="23">
        <f t="shared" si="4"/>
        <v>5.976</v>
      </c>
      <c r="T26" s="53"/>
      <c r="U26" s="56">
        <v>69</v>
      </c>
      <c r="V26" s="56">
        <f t="shared" si="5"/>
        <v>0</v>
      </c>
      <c r="W26" s="56">
        <f t="shared" si="6"/>
        <v>3.4361999999999999</v>
      </c>
      <c r="X26" s="43"/>
      <c r="Y26" s="43"/>
    </row>
    <row r="27" spans="1:25" x14ac:dyDescent="0.25">
      <c r="A27" s="24" t="s">
        <v>206</v>
      </c>
      <c r="B27" s="16" t="s">
        <v>154</v>
      </c>
      <c r="C27" s="28"/>
      <c r="D27" s="26"/>
      <c r="E27" s="26"/>
      <c r="F27" s="27"/>
      <c r="G27" s="25"/>
      <c r="H27" s="26"/>
      <c r="I27" s="26">
        <v>1.17E-2</v>
      </c>
      <c r="J27" s="26"/>
      <c r="K27" s="26"/>
      <c r="L27" s="27"/>
      <c r="M27" s="20">
        <f t="shared" si="0"/>
        <v>0</v>
      </c>
      <c r="N27" s="21">
        <v>100</v>
      </c>
      <c r="O27" s="22">
        <f t="shared" si="1"/>
        <v>0</v>
      </c>
      <c r="P27" s="20">
        <f t="shared" si="2"/>
        <v>1.17E-2</v>
      </c>
      <c r="Q27" s="21">
        <v>120</v>
      </c>
      <c r="R27" s="22">
        <f t="shared" si="3"/>
        <v>1.4040000000000001</v>
      </c>
      <c r="S27" s="23">
        <f t="shared" si="4"/>
        <v>1.4040000000000001</v>
      </c>
      <c r="T27" s="53"/>
      <c r="U27" s="56">
        <v>150</v>
      </c>
      <c r="V27" s="56">
        <f t="shared" si="5"/>
        <v>0</v>
      </c>
      <c r="W27" s="56">
        <f t="shared" si="6"/>
        <v>1.7550000000000001</v>
      </c>
      <c r="X27" s="43"/>
      <c r="Y27" s="43"/>
    </row>
    <row r="28" spans="1:25" x14ac:dyDescent="0.25">
      <c r="A28" s="24" t="s">
        <v>221</v>
      </c>
      <c r="B28" s="16" t="s">
        <v>154</v>
      </c>
      <c r="C28" s="28"/>
      <c r="D28" s="26"/>
      <c r="E28" s="26"/>
      <c r="F28" s="27"/>
      <c r="G28" s="25"/>
      <c r="H28" s="26"/>
      <c r="I28" s="26"/>
      <c r="J28" s="26">
        <v>0.2</v>
      </c>
      <c r="K28" s="26"/>
      <c r="L28" s="27"/>
      <c r="M28" s="20">
        <f t="shared" si="0"/>
        <v>0</v>
      </c>
      <c r="N28" s="21">
        <v>100</v>
      </c>
      <c r="O28" s="22">
        <f t="shared" si="1"/>
        <v>0</v>
      </c>
      <c r="P28" s="20">
        <f t="shared" si="2"/>
        <v>0.2</v>
      </c>
      <c r="Q28" s="21">
        <v>120</v>
      </c>
      <c r="R28" s="22">
        <f t="shared" si="3"/>
        <v>24</v>
      </c>
      <c r="S28" s="23">
        <f t="shared" si="4"/>
        <v>24</v>
      </c>
      <c r="T28" s="53"/>
      <c r="U28" s="56">
        <v>40</v>
      </c>
      <c r="V28" s="56">
        <f t="shared" si="5"/>
        <v>0</v>
      </c>
      <c r="W28" s="56">
        <f t="shared" si="6"/>
        <v>8</v>
      </c>
      <c r="X28" s="43"/>
      <c r="Y28" s="43"/>
    </row>
    <row r="29" spans="1:25" x14ac:dyDescent="0.25">
      <c r="A29" s="24" t="s">
        <v>203</v>
      </c>
      <c r="B29" s="16" t="s">
        <v>154</v>
      </c>
      <c r="C29" s="28"/>
      <c r="D29" s="26">
        <v>0.05</v>
      </c>
      <c r="E29" s="26"/>
      <c r="F29" s="27"/>
      <c r="G29" s="25"/>
      <c r="H29" s="26"/>
      <c r="I29" s="26"/>
      <c r="J29" s="31"/>
      <c r="K29" s="26">
        <v>0.04</v>
      </c>
      <c r="L29" s="27"/>
      <c r="M29" s="20">
        <f t="shared" si="0"/>
        <v>0.05</v>
      </c>
      <c r="N29" s="21">
        <v>100</v>
      </c>
      <c r="O29" s="22">
        <f t="shared" si="1"/>
        <v>5</v>
      </c>
      <c r="P29" s="20">
        <f t="shared" si="2"/>
        <v>0.04</v>
      </c>
      <c r="Q29" s="21">
        <v>120</v>
      </c>
      <c r="R29" s="22">
        <f t="shared" si="3"/>
        <v>4.8</v>
      </c>
      <c r="S29" s="23">
        <f t="shared" si="4"/>
        <v>9.8000000000000007</v>
      </c>
      <c r="T29" s="53"/>
      <c r="U29" s="56">
        <v>57.75</v>
      </c>
      <c r="V29" s="56">
        <f t="shared" si="5"/>
        <v>2.8875000000000002</v>
      </c>
      <c r="W29" s="56">
        <f t="shared" si="6"/>
        <v>2.31</v>
      </c>
      <c r="X29" s="43"/>
      <c r="Y29" s="43"/>
    </row>
    <row r="30" spans="1:25" x14ac:dyDescent="0.25">
      <c r="A30" s="24" t="s">
        <v>208</v>
      </c>
      <c r="B30" s="16" t="s">
        <v>154</v>
      </c>
      <c r="C30" s="28"/>
      <c r="D30" s="26"/>
      <c r="E30" s="26"/>
      <c r="F30" s="27"/>
      <c r="G30" s="25"/>
      <c r="H30" s="26"/>
      <c r="I30" s="26"/>
      <c r="J30" s="26"/>
      <c r="K30" s="26">
        <v>0.03</v>
      </c>
      <c r="L30" s="27"/>
      <c r="M30" s="20">
        <f t="shared" si="0"/>
        <v>0</v>
      </c>
      <c r="N30" s="21">
        <v>100</v>
      </c>
      <c r="O30" s="22">
        <f t="shared" si="1"/>
        <v>0</v>
      </c>
      <c r="P30" s="20">
        <f t="shared" si="2"/>
        <v>0.03</v>
      </c>
      <c r="Q30" s="21">
        <v>120</v>
      </c>
      <c r="R30" s="22">
        <f t="shared" si="3"/>
        <v>3.5999999999999996</v>
      </c>
      <c r="S30" s="23">
        <f t="shared" si="4"/>
        <v>3.5999999999999996</v>
      </c>
      <c r="T30" s="53"/>
      <c r="U30" s="56">
        <v>34.29</v>
      </c>
      <c r="V30" s="56">
        <f t="shared" si="5"/>
        <v>0</v>
      </c>
      <c r="W30" s="56">
        <f t="shared" si="6"/>
        <v>1.0286999999999999</v>
      </c>
      <c r="X30" s="43"/>
      <c r="Y30" s="43"/>
    </row>
    <row r="31" spans="1:25" x14ac:dyDescent="0.25">
      <c r="A31" s="24" t="s">
        <v>193</v>
      </c>
      <c r="B31" s="16" t="s">
        <v>154</v>
      </c>
      <c r="C31" s="28"/>
      <c r="D31" s="26"/>
      <c r="E31" s="26"/>
      <c r="F31" s="27"/>
      <c r="G31" s="25">
        <v>3.7499999999999999E-2</v>
      </c>
      <c r="H31" s="26"/>
      <c r="I31" s="26"/>
      <c r="J31" s="26"/>
      <c r="K31" s="26"/>
      <c r="L31" s="27"/>
      <c r="M31" s="20">
        <f t="shared" si="0"/>
        <v>0</v>
      </c>
      <c r="N31" s="21">
        <v>100</v>
      </c>
      <c r="O31" s="22">
        <f t="shared" si="1"/>
        <v>0</v>
      </c>
      <c r="P31" s="20">
        <f t="shared" si="2"/>
        <v>3.7499999999999999E-2</v>
      </c>
      <c r="Q31" s="21">
        <v>120</v>
      </c>
      <c r="R31" s="22">
        <f t="shared" si="3"/>
        <v>4.5</v>
      </c>
      <c r="S31" s="23">
        <f t="shared" si="4"/>
        <v>4.5</v>
      </c>
      <c r="T31" s="53"/>
      <c r="U31" s="56">
        <v>22</v>
      </c>
      <c r="V31" s="56">
        <f t="shared" si="5"/>
        <v>0</v>
      </c>
      <c r="W31" s="56">
        <f t="shared" si="6"/>
        <v>0.82499999999999996</v>
      </c>
      <c r="X31" s="43"/>
      <c r="Y31" s="43"/>
    </row>
    <row r="32" spans="1:25" x14ac:dyDescent="0.25">
      <c r="A32" s="24"/>
      <c r="B32" s="16" t="s">
        <v>154</v>
      </c>
      <c r="C32" s="28"/>
      <c r="D32" s="26"/>
      <c r="E32" s="26"/>
      <c r="F32" s="27"/>
      <c r="G32" s="25"/>
      <c r="H32" s="26"/>
      <c r="I32" s="26"/>
      <c r="J32" s="26"/>
      <c r="K32" s="26"/>
      <c r="L32" s="27"/>
      <c r="M32" s="20">
        <f t="shared" si="0"/>
        <v>0</v>
      </c>
      <c r="N32" s="21">
        <v>100</v>
      </c>
      <c r="O32" s="22">
        <f t="shared" si="1"/>
        <v>0</v>
      </c>
      <c r="P32" s="20">
        <f t="shared" si="2"/>
        <v>0</v>
      </c>
      <c r="Q32" s="21">
        <v>120</v>
      </c>
      <c r="R32" s="22">
        <f t="shared" si="3"/>
        <v>0</v>
      </c>
      <c r="S32" s="23">
        <f t="shared" si="4"/>
        <v>0</v>
      </c>
      <c r="T32" s="53"/>
      <c r="U32" s="56"/>
      <c r="V32" s="56"/>
      <c r="W32" s="56"/>
      <c r="X32" s="43"/>
      <c r="Y32" s="43"/>
    </row>
    <row r="33" spans="1:25" x14ac:dyDescent="0.25">
      <c r="A33" s="24"/>
      <c r="B33" s="16" t="s">
        <v>154</v>
      </c>
      <c r="C33" s="25"/>
      <c r="D33" s="26"/>
      <c r="E33" s="26"/>
      <c r="F33" s="27"/>
      <c r="G33" s="25"/>
      <c r="H33" s="26"/>
      <c r="I33" s="26"/>
      <c r="J33" s="26"/>
      <c r="K33" s="26"/>
      <c r="L33" s="27"/>
      <c r="M33" s="20">
        <f t="shared" si="0"/>
        <v>0</v>
      </c>
      <c r="N33" s="21">
        <v>100</v>
      </c>
      <c r="O33" s="22">
        <f t="shared" si="1"/>
        <v>0</v>
      </c>
      <c r="P33" s="20">
        <f t="shared" si="2"/>
        <v>0</v>
      </c>
      <c r="Q33" s="21">
        <v>120</v>
      </c>
      <c r="R33" s="22">
        <f t="shared" si="3"/>
        <v>0</v>
      </c>
      <c r="S33" s="23">
        <f t="shared" si="4"/>
        <v>0</v>
      </c>
      <c r="T33" s="53"/>
      <c r="U33" s="56"/>
      <c r="V33" s="56"/>
      <c r="W33" s="56"/>
      <c r="X33" s="43"/>
      <c r="Y33" s="43"/>
    </row>
    <row r="34" spans="1:25" x14ac:dyDescent="0.25">
      <c r="A34" s="24"/>
      <c r="B34" s="16" t="s">
        <v>154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100</v>
      </c>
      <c r="O34" s="22">
        <f t="shared" si="1"/>
        <v>0</v>
      </c>
      <c r="P34" s="20">
        <f t="shared" si="2"/>
        <v>0</v>
      </c>
      <c r="Q34" s="21">
        <v>120</v>
      </c>
      <c r="R34" s="22">
        <f t="shared" si="3"/>
        <v>0</v>
      </c>
      <c r="S34" s="23">
        <f t="shared" si="4"/>
        <v>0</v>
      </c>
      <c r="T34" s="53"/>
      <c r="U34" s="56"/>
      <c r="V34" s="57">
        <f>SUM(V8:V33)</f>
        <v>51.212150000000001</v>
      </c>
      <c r="W34" s="57">
        <f>SUM(W8:W33)</f>
        <v>57.590644000000005</v>
      </c>
      <c r="X34" s="43"/>
      <c r="Y34" s="43"/>
    </row>
    <row r="35" spans="1:25" ht="15.75" thickBot="1" x14ac:dyDescent="0.3">
      <c r="A35" s="32"/>
      <c r="B35" s="48" t="s">
        <v>154</v>
      </c>
      <c r="C35" s="33"/>
      <c r="D35" s="34"/>
      <c r="E35" s="34"/>
      <c r="F35" s="35"/>
      <c r="G35" s="33"/>
      <c r="H35" s="34"/>
      <c r="I35" s="34"/>
      <c r="J35" s="34"/>
      <c r="K35" s="34"/>
      <c r="L35" s="35"/>
      <c r="M35" s="39">
        <f t="shared" si="0"/>
        <v>0</v>
      </c>
      <c r="N35" s="40">
        <v>100</v>
      </c>
      <c r="O35" s="41">
        <f t="shared" si="1"/>
        <v>0</v>
      </c>
      <c r="P35" s="39">
        <f t="shared" si="2"/>
        <v>0</v>
      </c>
      <c r="Q35" s="40">
        <v>120</v>
      </c>
      <c r="R35" s="41">
        <f t="shared" si="3"/>
        <v>0</v>
      </c>
      <c r="S35" s="42">
        <f t="shared" si="4"/>
        <v>0</v>
      </c>
      <c r="T35" s="121"/>
      <c r="U35" s="56"/>
      <c r="V35" s="56"/>
      <c r="W35" s="57">
        <f>V34+W34</f>
        <v>108.80279400000001</v>
      </c>
      <c r="X35" s="43"/>
      <c r="Y35" s="43"/>
    </row>
    <row r="36" spans="1:25" x14ac:dyDescent="0.25">
      <c r="A36" s="4"/>
      <c r="B36" s="4"/>
      <c r="C36" s="4"/>
      <c r="D36" s="4"/>
      <c r="E36" s="348"/>
      <c r="F36" s="348"/>
      <c r="G36" s="348"/>
      <c r="H36" s="348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</row>
    <row r="37" spans="1:25" x14ac:dyDescent="0.25">
      <c r="A37" s="4" t="s">
        <v>155</v>
      </c>
      <c r="B37" s="4"/>
      <c r="C37" s="4"/>
      <c r="D37" s="4"/>
      <c r="E37" s="349" t="s">
        <v>156</v>
      </c>
      <c r="F37" s="349"/>
      <c r="G37" s="349"/>
      <c r="H37" s="34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</sheetData>
  <mergeCells count="26">
    <mergeCell ref="E36:H36"/>
    <mergeCell ref="E37:H37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4"/>
  <sheetViews>
    <sheetView topLeftCell="A46" zoomScale="120" zoomScaleNormal="120" workbookViewId="0">
      <selection activeCell="V82" sqref="V82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4" t="s">
        <v>134</v>
      </c>
      <c r="B1" s="4"/>
      <c r="C1" s="350" t="s">
        <v>135</v>
      </c>
      <c r="D1" s="350"/>
      <c r="E1" s="350"/>
      <c r="F1" s="350"/>
      <c r="G1" s="350"/>
      <c r="H1" s="350"/>
      <c r="I1" s="350"/>
      <c r="J1" s="350"/>
      <c r="K1" s="350"/>
      <c r="L1" s="350"/>
      <c r="M1" s="347"/>
      <c r="N1" s="347"/>
      <c r="O1" s="347"/>
      <c r="P1" s="347"/>
      <c r="Q1" s="4"/>
      <c r="R1" s="4"/>
      <c r="S1" s="4"/>
      <c r="T1" s="4"/>
    </row>
    <row r="2" spans="1:25" x14ac:dyDescent="0.25">
      <c r="A2" s="4"/>
      <c r="B2" s="5"/>
      <c r="C2" s="347" t="s">
        <v>579</v>
      </c>
      <c r="D2" s="347"/>
      <c r="E2" s="347"/>
      <c r="F2" s="347"/>
      <c r="G2" s="347"/>
      <c r="H2" s="347"/>
      <c r="I2" s="347"/>
      <c r="J2" s="347"/>
      <c r="K2" s="347"/>
      <c r="L2" s="4"/>
      <c r="M2" s="347"/>
      <c r="N2" s="347"/>
      <c r="O2" s="347"/>
      <c r="P2" s="347"/>
      <c r="Q2" s="4"/>
      <c r="R2" s="4"/>
      <c r="S2" s="4"/>
      <c r="T2" s="4"/>
    </row>
    <row r="3" spans="1:25" ht="15.75" thickBot="1" x14ac:dyDescent="0.3">
      <c r="A3" s="4"/>
      <c r="B3" s="4"/>
      <c r="C3" s="351" t="s">
        <v>136</v>
      </c>
      <c r="D3" s="351"/>
      <c r="E3" s="351"/>
      <c r="F3" s="351"/>
      <c r="G3" s="351"/>
      <c r="H3" s="351"/>
      <c r="I3" s="351"/>
      <c r="J3" s="351"/>
      <c r="K3" s="4"/>
      <c r="L3" s="4"/>
      <c r="M3" s="347"/>
      <c r="N3" s="347"/>
      <c r="O3" s="347"/>
      <c r="P3" s="347"/>
      <c r="Q3" s="4"/>
      <c r="R3" s="4"/>
      <c r="S3" s="4"/>
      <c r="T3" s="4"/>
    </row>
    <row r="4" spans="1:25" ht="15" customHeight="1" x14ac:dyDescent="0.25">
      <c r="A4" s="332" t="s">
        <v>137</v>
      </c>
      <c r="B4" s="335" t="s">
        <v>138</v>
      </c>
      <c r="C4" s="338" t="s">
        <v>139</v>
      </c>
      <c r="D4" s="339"/>
      <c r="E4" s="339"/>
      <c r="F4" s="340"/>
      <c r="G4" s="338" t="s">
        <v>140</v>
      </c>
      <c r="H4" s="339"/>
      <c r="I4" s="339"/>
      <c r="J4" s="339"/>
      <c r="K4" s="339"/>
      <c r="L4" s="340"/>
      <c r="M4" s="341" t="s">
        <v>141</v>
      </c>
      <c r="N4" s="342"/>
      <c r="O4" s="343"/>
      <c r="P4" s="352" t="s">
        <v>142</v>
      </c>
      <c r="Q4" s="342"/>
      <c r="R4" s="353"/>
      <c r="S4" s="361" t="s">
        <v>143</v>
      </c>
      <c r="T4" s="364" t="s">
        <v>144</v>
      </c>
      <c r="U4" s="43"/>
      <c r="V4" s="43"/>
      <c r="W4" s="43"/>
      <c r="X4" s="43"/>
      <c r="Y4" s="43"/>
    </row>
    <row r="5" spans="1:25" ht="30" customHeight="1" x14ac:dyDescent="0.25">
      <c r="A5" s="333"/>
      <c r="B5" s="336"/>
      <c r="C5" s="367" t="s">
        <v>419</v>
      </c>
      <c r="D5" s="356" t="s">
        <v>182</v>
      </c>
      <c r="E5" s="356" t="s">
        <v>401</v>
      </c>
      <c r="F5" s="358" t="s">
        <v>336</v>
      </c>
      <c r="G5" s="369" t="s">
        <v>43</v>
      </c>
      <c r="H5" s="356" t="s">
        <v>177</v>
      </c>
      <c r="I5" s="356" t="s">
        <v>339</v>
      </c>
      <c r="J5" s="356" t="s">
        <v>178</v>
      </c>
      <c r="K5" s="356" t="s">
        <v>92</v>
      </c>
      <c r="L5" s="395" t="s">
        <v>145</v>
      </c>
      <c r="M5" s="344"/>
      <c r="N5" s="345"/>
      <c r="O5" s="346"/>
      <c r="P5" s="354"/>
      <c r="Q5" s="345"/>
      <c r="R5" s="355"/>
      <c r="S5" s="362"/>
      <c r="T5" s="365"/>
      <c r="U5" s="43"/>
      <c r="V5" s="43"/>
      <c r="W5" s="43"/>
      <c r="X5" s="43"/>
      <c r="Y5" s="43"/>
    </row>
    <row r="6" spans="1:25" ht="41.25" customHeight="1" thickBot="1" x14ac:dyDescent="0.3">
      <c r="A6" s="334"/>
      <c r="B6" s="337"/>
      <c r="C6" s="368"/>
      <c r="D6" s="357"/>
      <c r="E6" s="357"/>
      <c r="F6" s="359"/>
      <c r="G6" s="370"/>
      <c r="H6" s="357"/>
      <c r="I6" s="357"/>
      <c r="J6" s="357"/>
      <c r="K6" s="357"/>
      <c r="L6" s="396"/>
      <c r="M6" s="6" t="s">
        <v>146</v>
      </c>
      <c r="N6" s="2" t="s">
        <v>147</v>
      </c>
      <c r="O6" s="1" t="s">
        <v>148</v>
      </c>
      <c r="P6" s="7" t="s">
        <v>146</v>
      </c>
      <c r="Q6" s="2" t="s">
        <v>147</v>
      </c>
      <c r="R6" s="3" t="s">
        <v>148</v>
      </c>
      <c r="S6" s="363"/>
      <c r="T6" s="366"/>
      <c r="U6" s="44"/>
      <c r="V6" s="44"/>
      <c r="W6" s="43"/>
      <c r="X6" s="43"/>
      <c r="Y6" s="43"/>
    </row>
    <row r="7" spans="1:25" ht="15.75" thickBot="1" x14ac:dyDescent="0.3">
      <c r="A7" s="8" t="s">
        <v>149</v>
      </c>
      <c r="B7" s="9"/>
      <c r="C7" s="38" t="s">
        <v>328</v>
      </c>
      <c r="D7" s="10" t="s">
        <v>528</v>
      </c>
      <c r="E7" s="10" t="s">
        <v>150</v>
      </c>
      <c r="F7" s="37" t="s">
        <v>438</v>
      </c>
      <c r="G7" s="38" t="s">
        <v>153</v>
      </c>
      <c r="H7" s="10" t="s">
        <v>151</v>
      </c>
      <c r="I7" s="10" t="s">
        <v>330</v>
      </c>
      <c r="J7" s="10" t="s">
        <v>48</v>
      </c>
      <c r="K7" s="10" t="s">
        <v>150</v>
      </c>
      <c r="L7" s="229" t="s">
        <v>169</v>
      </c>
      <c r="M7" s="11"/>
      <c r="N7" s="12"/>
      <c r="O7" s="13"/>
      <c r="P7" s="11"/>
      <c r="Q7" s="12"/>
      <c r="R7" s="13"/>
      <c r="S7" s="14"/>
      <c r="T7" s="51"/>
      <c r="U7" s="55" t="s">
        <v>250</v>
      </c>
      <c r="V7" s="55" t="s">
        <v>32</v>
      </c>
      <c r="W7" s="55" t="s">
        <v>33</v>
      </c>
      <c r="X7" s="43"/>
      <c r="Y7" s="43"/>
    </row>
    <row r="8" spans="1:25" x14ac:dyDescent="0.25">
      <c r="A8" s="15" t="s">
        <v>601</v>
      </c>
      <c r="B8" s="16" t="s">
        <v>154</v>
      </c>
      <c r="C8" s="17">
        <v>4.3999999999999997E-2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4.3999999999999997E-2</v>
      </c>
      <c r="N8" s="21">
        <v>140</v>
      </c>
      <c r="O8" s="22">
        <f>M8*N8</f>
        <v>6.1599999999999993</v>
      </c>
      <c r="P8" s="20">
        <f>G8+H8+I8+J8+K8+L8</f>
        <v>0</v>
      </c>
      <c r="Q8" s="21">
        <v>210</v>
      </c>
      <c r="R8" s="22">
        <f>P8*Q8</f>
        <v>0</v>
      </c>
      <c r="S8" s="23">
        <f>O8+R8</f>
        <v>6.1599999999999993</v>
      </c>
      <c r="T8" s="52"/>
      <c r="U8" s="56">
        <v>40</v>
      </c>
      <c r="V8" s="56">
        <f>M8*U8</f>
        <v>1.7599999999999998</v>
      </c>
      <c r="W8" s="56">
        <f>P8*U8</f>
        <v>0</v>
      </c>
      <c r="X8" s="43"/>
      <c r="Y8" s="43"/>
    </row>
    <row r="9" spans="1:25" x14ac:dyDescent="0.25">
      <c r="A9" s="24" t="s">
        <v>186</v>
      </c>
      <c r="B9" s="16" t="s">
        <v>154</v>
      </c>
      <c r="C9" s="25">
        <v>0.1</v>
      </c>
      <c r="D9" s="26"/>
      <c r="E9" s="26"/>
      <c r="F9" s="27"/>
      <c r="G9" s="25"/>
      <c r="H9" s="26"/>
      <c r="I9" s="26"/>
      <c r="J9" s="26"/>
      <c r="K9" s="26"/>
      <c r="L9" s="27"/>
      <c r="M9" s="20">
        <f t="shared" ref="M9:M36" si="0">C9+D9+E9+F9</f>
        <v>0.1</v>
      </c>
      <c r="N9" s="21">
        <v>140</v>
      </c>
      <c r="O9" s="22">
        <f t="shared" ref="O9:O36" si="1">M9*N9</f>
        <v>14</v>
      </c>
      <c r="P9" s="20">
        <f t="shared" ref="P9:P36" si="2">G9+H9+I9+J9+K9+L9</f>
        <v>0</v>
      </c>
      <c r="Q9" s="21">
        <v>210</v>
      </c>
      <c r="R9" s="22">
        <f t="shared" ref="R9:R36" si="3">P9*Q9</f>
        <v>0</v>
      </c>
      <c r="S9" s="23">
        <f t="shared" ref="S9:S36" si="4">O9+R9</f>
        <v>14</v>
      </c>
      <c r="T9" s="53"/>
      <c r="U9" s="56">
        <v>46.5</v>
      </c>
      <c r="V9" s="56">
        <f t="shared" ref="V9:V36" si="5">M9*U9</f>
        <v>4.6500000000000004</v>
      </c>
      <c r="W9" s="56">
        <f t="shared" ref="W9:W36" si="6">P9*U9</f>
        <v>0</v>
      </c>
      <c r="X9" s="43"/>
      <c r="Y9" s="43"/>
    </row>
    <row r="10" spans="1:25" x14ac:dyDescent="0.25">
      <c r="A10" s="24" t="s">
        <v>187</v>
      </c>
      <c r="B10" s="16" t="s">
        <v>154</v>
      </c>
      <c r="C10" s="25">
        <v>1.6E-2</v>
      </c>
      <c r="D10" s="26"/>
      <c r="E10" s="26">
        <v>3.0000000000000001E-3</v>
      </c>
      <c r="F10" s="27"/>
      <c r="G10" s="25">
        <v>5.0000000000000001E-3</v>
      </c>
      <c r="H10" s="26"/>
      <c r="I10" s="26"/>
      <c r="J10" s="26"/>
      <c r="K10" s="26"/>
      <c r="L10" s="27"/>
      <c r="M10" s="20">
        <f t="shared" si="0"/>
        <v>1.9E-2</v>
      </c>
      <c r="N10" s="21">
        <v>140</v>
      </c>
      <c r="O10" s="22">
        <f t="shared" si="1"/>
        <v>2.66</v>
      </c>
      <c r="P10" s="20">
        <f t="shared" si="2"/>
        <v>5.0000000000000001E-3</v>
      </c>
      <c r="Q10" s="21">
        <v>210</v>
      </c>
      <c r="R10" s="22">
        <f t="shared" si="3"/>
        <v>1.05</v>
      </c>
      <c r="S10" s="23">
        <f t="shared" si="4"/>
        <v>3.71</v>
      </c>
      <c r="T10" s="53"/>
      <c r="U10" s="56">
        <v>45</v>
      </c>
      <c r="V10" s="56">
        <f t="shared" si="5"/>
        <v>0.85499999999999998</v>
      </c>
      <c r="W10" s="56">
        <f t="shared" si="6"/>
        <v>0.22500000000000001</v>
      </c>
      <c r="X10" s="43"/>
      <c r="Y10" s="43"/>
    </row>
    <row r="11" spans="1:25" x14ac:dyDescent="0.25">
      <c r="A11" s="24" t="s">
        <v>188</v>
      </c>
      <c r="B11" s="16" t="s">
        <v>154</v>
      </c>
      <c r="C11" s="25"/>
      <c r="D11" s="26"/>
      <c r="E11" s="26"/>
      <c r="F11" s="27"/>
      <c r="G11" s="25"/>
      <c r="H11" s="26"/>
      <c r="I11" s="26">
        <v>8.9999999999999993E-3</v>
      </c>
      <c r="J11" s="26"/>
      <c r="K11" s="26"/>
      <c r="L11" s="27"/>
      <c r="M11" s="20">
        <f t="shared" si="0"/>
        <v>0</v>
      </c>
      <c r="N11" s="21">
        <v>140</v>
      </c>
      <c r="O11" s="22">
        <f t="shared" si="1"/>
        <v>0</v>
      </c>
      <c r="P11" s="20">
        <f t="shared" si="2"/>
        <v>8.9999999999999993E-3</v>
      </c>
      <c r="Q11" s="21">
        <v>210</v>
      </c>
      <c r="R11" s="22">
        <f t="shared" si="3"/>
        <v>1.89</v>
      </c>
      <c r="S11" s="23">
        <f t="shared" si="4"/>
        <v>1.89</v>
      </c>
      <c r="T11" s="53"/>
      <c r="U11" s="56">
        <v>294.94</v>
      </c>
      <c r="V11" s="56">
        <f t="shared" si="5"/>
        <v>0</v>
      </c>
      <c r="W11" s="56">
        <f t="shared" si="6"/>
        <v>2.6544599999999998</v>
      </c>
      <c r="X11" s="43"/>
      <c r="Y11" s="43"/>
    </row>
    <row r="12" spans="1:25" x14ac:dyDescent="0.25">
      <c r="A12" s="24" t="s">
        <v>189</v>
      </c>
      <c r="B12" s="16" t="s">
        <v>154</v>
      </c>
      <c r="C12" s="25"/>
      <c r="D12" s="26">
        <v>1.6E-2</v>
      </c>
      <c r="E12" s="26"/>
      <c r="F12" s="27"/>
      <c r="G12" s="25"/>
      <c r="H12" s="26"/>
      <c r="I12" s="26"/>
      <c r="J12" s="26"/>
      <c r="K12" s="26"/>
      <c r="L12" s="27"/>
      <c r="M12" s="20">
        <f t="shared" si="0"/>
        <v>1.6E-2</v>
      </c>
      <c r="N12" s="21">
        <v>140</v>
      </c>
      <c r="O12" s="22">
        <f t="shared" si="1"/>
        <v>2.2400000000000002</v>
      </c>
      <c r="P12" s="20">
        <f t="shared" si="2"/>
        <v>0</v>
      </c>
      <c r="Q12" s="21">
        <v>210</v>
      </c>
      <c r="R12" s="22">
        <f t="shared" si="3"/>
        <v>0</v>
      </c>
      <c r="S12" s="23">
        <f t="shared" si="4"/>
        <v>2.2400000000000002</v>
      </c>
      <c r="T12" s="53"/>
      <c r="U12" s="56">
        <v>420</v>
      </c>
      <c r="V12" s="56">
        <f t="shared" si="5"/>
        <v>6.72</v>
      </c>
      <c r="W12" s="56">
        <f t="shared" si="6"/>
        <v>0</v>
      </c>
      <c r="X12" s="43"/>
      <c r="Y12" s="43"/>
    </row>
    <row r="13" spans="1:25" x14ac:dyDescent="0.25">
      <c r="A13" s="24" t="s">
        <v>191</v>
      </c>
      <c r="B13" s="16" t="s">
        <v>154</v>
      </c>
      <c r="C13" s="25"/>
      <c r="D13" s="26"/>
      <c r="E13" s="26">
        <v>4.0000000000000001E-3</v>
      </c>
      <c r="F13" s="27"/>
      <c r="G13" s="25"/>
      <c r="H13" s="26"/>
      <c r="I13" s="26"/>
      <c r="J13" s="26"/>
      <c r="K13" s="26"/>
      <c r="L13" s="27"/>
      <c r="M13" s="20">
        <f t="shared" si="0"/>
        <v>4.0000000000000001E-3</v>
      </c>
      <c r="N13" s="21">
        <v>140</v>
      </c>
      <c r="O13" s="22">
        <f t="shared" si="1"/>
        <v>0.56000000000000005</v>
      </c>
      <c r="P13" s="20">
        <f t="shared" si="2"/>
        <v>0</v>
      </c>
      <c r="Q13" s="21">
        <v>210</v>
      </c>
      <c r="R13" s="22">
        <f t="shared" si="3"/>
        <v>0</v>
      </c>
      <c r="S13" s="23">
        <f t="shared" si="4"/>
        <v>0.56000000000000005</v>
      </c>
      <c r="T13" s="53"/>
      <c r="U13" s="56">
        <v>220</v>
      </c>
      <c r="V13" s="56">
        <f t="shared" si="5"/>
        <v>0.88</v>
      </c>
      <c r="W13" s="56">
        <f t="shared" si="6"/>
        <v>0</v>
      </c>
      <c r="X13" s="43"/>
      <c r="Y13" s="43"/>
    </row>
    <row r="14" spans="1:25" x14ac:dyDescent="0.25">
      <c r="A14" s="24" t="s">
        <v>332</v>
      </c>
      <c r="B14" s="16" t="s">
        <v>154</v>
      </c>
      <c r="C14" s="25"/>
      <c r="D14" s="26">
        <v>0.1</v>
      </c>
      <c r="E14" s="26"/>
      <c r="F14" s="27"/>
      <c r="G14" s="25"/>
      <c r="H14" s="26"/>
      <c r="I14" s="26"/>
      <c r="J14" s="26"/>
      <c r="K14" s="26"/>
      <c r="L14" s="27"/>
      <c r="M14" s="20">
        <f t="shared" si="0"/>
        <v>0.1</v>
      </c>
      <c r="N14" s="21">
        <v>140</v>
      </c>
      <c r="O14" s="22">
        <f t="shared" si="1"/>
        <v>14</v>
      </c>
      <c r="P14" s="20">
        <f t="shared" si="2"/>
        <v>0</v>
      </c>
      <c r="Q14" s="21">
        <v>210</v>
      </c>
      <c r="R14" s="22">
        <f t="shared" si="3"/>
        <v>0</v>
      </c>
      <c r="S14" s="23">
        <f t="shared" si="4"/>
        <v>14</v>
      </c>
      <c r="T14" s="53"/>
      <c r="U14" s="56">
        <v>90</v>
      </c>
      <c r="V14" s="56">
        <f t="shared" si="5"/>
        <v>9</v>
      </c>
      <c r="W14" s="56">
        <f t="shared" si="6"/>
        <v>0</v>
      </c>
      <c r="X14" s="43"/>
      <c r="Y14" s="43"/>
    </row>
    <row r="15" spans="1:25" x14ac:dyDescent="0.25">
      <c r="A15" s="24" t="s">
        <v>338</v>
      </c>
      <c r="B15" s="16" t="s">
        <v>154</v>
      </c>
      <c r="C15" s="28"/>
      <c r="D15" s="29"/>
      <c r="E15" s="26"/>
      <c r="F15" s="27">
        <v>0.216</v>
      </c>
      <c r="G15" s="25"/>
      <c r="H15" s="26"/>
      <c r="I15" s="26"/>
      <c r="J15" s="26"/>
      <c r="K15" s="26"/>
      <c r="L15" s="27"/>
      <c r="M15" s="20">
        <f t="shared" si="0"/>
        <v>0.216</v>
      </c>
      <c r="N15" s="21">
        <v>140</v>
      </c>
      <c r="O15" s="22">
        <f t="shared" si="1"/>
        <v>30.24</v>
      </c>
      <c r="P15" s="20">
        <f t="shared" si="2"/>
        <v>0</v>
      </c>
      <c r="Q15" s="21">
        <v>210</v>
      </c>
      <c r="R15" s="22">
        <f t="shared" si="3"/>
        <v>0</v>
      </c>
      <c r="S15" s="23">
        <f t="shared" si="4"/>
        <v>30.24</v>
      </c>
      <c r="T15" s="53"/>
      <c r="U15" s="56">
        <v>85</v>
      </c>
      <c r="V15" s="56">
        <f t="shared" si="5"/>
        <v>18.36</v>
      </c>
      <c r="W15" s="56">
        <f t="shared" si="6"/>
        <v>0</v>
      </c>
      <c r="X15" s="43"/>
      <c r="Y15" s="43"/>
    </row>
    <row r="16" spans="1:25" x14ac:dyDescent="0.25">
      <c r="A16" s="24" t="s">
        <v>193</v>
      </c>
      <c r="B16" s="16" t="s">
        <v>154</v>
      </c>
      <c r="C16" s="28"/>
      <c r="D16" s="26"/>
      <c r="E16" s="26"/>
      <c r="F16" s="27"/>
      <c r="G16" s="25">
        <v>9.8599999999999993E-2</v>
      </c>
      <c r="H16" s="26"/>
      <c r="I16" s="26"/>
      <c r="J16" s="26"/>
      <c r="K16" s="26"/>
      <c r="L16" s="27"/>
      <c r="M16" s="20">
        <f t="shared" si="0"/>
        <v>0</v>
      </c>
      <c r="N16" s="21">
        <v>140</v>
      </c>
      <c r="O16" s="22">
        <f t="shared" si="1"/>
        <v>0</v>
      </c>
      <c r="P16" s="20">
        <f t="shared" si="2"/>
        <v>9.8599999999999993E-2</v>
      </c>
      <c r="Q16" s="21">
        <v>210</v>
      </c>
      <c r="R16" s="22">
        <f t="shared" si="3"/>
        <v>20.706</v>
      </c>
      <c r="S16" s="23">
        <f t="shared" si="4"/>
        <v>20.706</v>
      </c>
      <c r="T16" s="53"/>
      <c r="U16" s="56">
        <v>22</v>
      </c>
      <c r="V16" s="56">
        <f t="shared" si="5"/>
        <v>0</v>
      </c>
      <c r="W16" s="56">
        <f t="shared" si="6"/>
        <v>2.1692</v>
      </c>
      <c r="X16" s="43"/>
      <c r="Y16" s="43"/>
    </row>
    <row r="17" spans="1:25" x14ac:dyDescent="0.25">
      <c r="A17" s="24" t="s">
        <v>194</v>
      </c>
      <c r="B17" s="16" t="s">
        <v>154</v>
      </c>
      <c r="C17" s="28"/>
      <c r="D17" s="26"/>
      <c r="E17" s="26"/>
      <c r="F17" s="27"/>
      <c r="G17" s="25">
        <v>1.2500000000000001E-2</v>
      </c>
      <c r="H17" s="26">
        <v>1.2500000000000001E-2</v>
      </c>
      <c r="I17" s="26"/>
      <c r="J17" s="26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2.5000000000000001E-2</v>
      </c>
      <c r="Q17" s="21">
        <v>210</v>
      </c>
      <c r="R17" s="22">
        <f t="shared" si="3"/>
        <v>5.25</v>
      </c>
      <c r="S17" s="23">
        <f t="shared" si="4"/>
        <v>5.25</v>
      </c>
      <c r="T17" s="53"/>
      <c r="U17" s="56">
        <v>27</v>
      </c>
      <c r="V17" s="56">
        <f t="shared" si="5"/>
        <v>0</v>
      </c>
      <c r="W17" s="56">
        <f t="shared" si="6"/>
        <v>0.67500000000000004</v>
      </c>
      <c r="X17" s="43"/>
      <c r="Y17" s="43"/>
    </row>
    <row r="18" spans="1:25" x14ac:dyDescent="0.25">
      <c r="A18" s="24" t="s">
        <v>195</v>
      </c>
      <c r="B18" s="16" t="s">
        <v>154</v>
      </c>
      <c r="C18" s="28"/>
      <c r="D18" s="26"/>
      <c r="E18" s="26"/>
      <c r="F18" s="27"/>
      <c r="G18" s="25">
        <v>5.0000000000000001E-3</v>
      </c>
      <c r="H18" s="26">
        <v>2.5000000000000001E-3</v>
      </c>
      <c r="I18" s="26"/>
      <c r="J18" s="26">
        <v>1.14E-2</v>
      </c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1.89E-2</v>
      </c>
      <c r="Q18" s="21">
        <v>210</v>
      </c>
      <c r="R18" s="22">
        <f t="shared" si="3"/>
        <v>3.9689999999999999</v>
      </c>
      <c r="S18" s="23">
        <f t="shared" si="4"/>
        <v>3.9689999999999999</v>
      </c>
      <c r="T18" s="53"/>
      <c r="U18" s="56">
        <v>84.78</v>
      </c>
      <c r="V18" s="56">
        <f t="shared" si="5"/>
        <v>0</v>
      </c>
      <c r="W18" s="56">
        <f t="shared" si="6"/>
        <v>1.6023419999999999</v>
      </c>
      <c r="X18" s="43"/>
      <c r="Y18" s="43"/>
    </row>
    <row r="19" spans="1:25" x14ac:dyDescent="0.25">
      <c r="A19" s="24" t="s">
        <v>196</v>
      </c>
      <c r="B19" s="16" t="s">
        <v>154</v>
      </c>
      <c r="C19" s="28"/>
      <c r="D19" s="26"/>
      <c r="E19" s="26"/>
      <c r="F19" s="27"/>
      <c r="G19" s="25">
        <v>2.9999999999999997E-4</v>
      </c>
      <c r="H19" s="26"/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2.9999999999999997E-4</v>
      </c>
      <c r="Q19" s="21">
        <v>210</v>
      </c>
      <c r="R19" s="22">
        <f t="shared" si="3"/>
        <v>6.3E-2</v>
      </c>
      <c r="S19" s="23">
        <f t="shared" si="4"/>
        <v>6.3E-2</v>
      </c>
      <c r="T19" s="53"/>
      <c r="U19" s="56">
        <v>380</v>
      </c>
      <c r="V19" s="56">
        <f t="shared" si="5"/>
        <v>0</v>
      </c>
      <c r="W19" s="56">
        <f t="shared" si="6"/>
        <v>0.11399999999999999</v>
      </c>
      <c r="X19" s="43"/>
      <c r="Y19" s="43"/>
    </row>
    <row r="20" spans="1:25" x14ac:dyDescent="0.25">
      <c r="A20" s="24" t="s">
        <v>197</v>
      </c>
      <c r="B20" s="16" t="s">
        <v>154</v>
      </c>
      <c r="C20" s="28"/>
      <c r="D20" s="26"/>
      <c r="E20" s="26"/>
      <c r="F20" s="27"/>
      <c r="G20" s="25">
        <v>1E-3</v>
      </c>
      <c r="H20" s="26">
        <v>1E-3</v>
      </c>
      <c r="I20" s="26">
        <v>1E-3</v>
      </c>
      <c r="J20" s="26">
        <v>1E-3</v>
      </c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4.0000000000000001E-3</v>
      </c>
      <c r="Q20" s="21">
        <v>210</v>
      </c>
      <c r="R20" s="22">
        <f t="shared" si="3"/>
        <v>0.84</v>
      </c>
      <c r="S20" s="23">
        <f t="shared" si="4"/>
        <v>0.84</v>
      </c>
      <c r="T20" s="53"/>
      <c r="U20" s="56">
        <v>15</v>
      </c>
      <c r="V20" s="56">
        <f t="shared" si="5"/>
        <v>0</v>
      </c>
      <c r="W20" s="56">
        <f t="shared" si="6"/>
        <v>0.06</v>
      </c>
      <c r="X20" s="43"/>
      <c r="Y20" s="43"/>
    </row>
    <row r="21" spans="1:25" x14ac:dyDescent="0.25">
      <c r="A21" s="24" t="s">
        <v>199</v>
      </c>
      <c r="B21" s="16" t="s">
        <v>154</v>
      </c>
      <c r="C21" s="28"/>
      <c r="D21" s="26"/>
      <c r="E21" s="26"/>
      <c r="F21" s="27"/>
      <c r="G21" s="25"/>
      <c r="H21" s="26">
        <v>0.1333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0.1333</v>
      </c>
      <c r="Q21" s="21">
        <v>210</v>
      </c>
      <c r="R21" s="22">
        <f t="shared" si="3"/>
        <v>27.993000000000002</v>
      </c>
      <c r="S21" s="23">
        <f t="shared" si="4"/>
        <v>27.993000000000002</v>
      </c>
      <c r="T21" s="53"/>
      <c r="U21" s="56">
        <v>21</v>
      </c>
      <c r="V21" s="56">
        <f t="shared" si="5"/>
        <v>0</v>
      </c>
      <c r="W21" s="56">
        <f t="shared" si="6"/>
        <v>2.7993000000000001</v>
      </c>
      <c r="X21" s="43"/>
      <c r="Y21" s="43"/>
    </row>
    <row r="22" spans="1:25" x14ac:dyDescent="0.25">
      <c r="A22" s="24" t="s">
        <v>218</v>
      </c>
      <c r="B22" s="16" t="s">
        <v>154</v>
      </c>
      <c r="C22" s="28"/>
      <c r="D22" s="26"/>
      <c r="E22" s="26"/>
      <c r="F22" s="27"/>
      <c r="G22" s="25"/>
      <c r="H22" s="26">
        <v>2.1999999999999999E-2</v>
      </c>
      <c r="I22" s="26"/>
      <c r="J22" s="26">
        <v>4.6699999999999998E-2</v>
      </c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6.8699999999999997E-2</v>
      </c>
      <c r="Q22" s="21">
        <v>210</v>
      </c>
      <c r="R22" s="22">
        <f t="shared" si="3"/>
        <v>14.427</v>
      </c>
      <c r="S22" s="23">
        <f t="shared" si="4"/>
        <v>14.427</v>
      </c>
      <c r="T22" s="53"/>
      <c r="U22" s="56">
        <v>22</v>
      </c>
      <c r="V22" s="56">
        <f t="shared" si="5"/>
        <v>0</v>
      </c>
      <c r="W22" s="56">
        <f t="shared" si="6"/>
        <v>1.5113999999999999</v>
      </c>
      <c r="X22" s="43"/>
      <c r="Y22" s="43"/>
    </row>
    <row r="23" spans="1:25" x14ac:dyDescent="0.25">
      <c r="A23" s="24" t="s">
        <v>198</v>
      </c>
      <c r="B23" s="16" t="s">
        <v>154</v>
      </c>
      <c r="C23" s="28"/>
      <c r="D23" s="26"/>
      <c r="E23" s="26"/>
      <c r="F23" s="27"/>
      <c r="G23" s="30"/>
      <c r="H23" s="26">
        <v>4.7E-2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4.7E-2</v>
      </c>
      <c r="Q23" s="21">
        <v>210</v>
      </c>
      <c r="R23" s="22">
        <f t="shared" si="3"/>
        <v>9.8699999999999992</v>
      </c>
      <c r="S23" s="23">
        <f t="shared" si="4"/>
        <v>9.8699999999999992</v>
      </c>
      <c r="T23" s="53"/>
      <c r="U23" s="56">
        <v>264.95</v>
      </c>
      <c r="V23" s="56">
        <f t="shared" si="5"/>
        <v>0</v>
      </c>
      <c r="W23" s="56">
        <f t="shared" si="6"/>
        <v>12.45265</v>
      </c>
      <c r="X23" s="43"/>
      <c r="Y23" s="43"/>
    </row>
    <row r="24" spans="1:25" x14ac:dyDescent="0.25">
      <c r="A24" s="24" t="s">
        <v>209</v>
      </c>
      <c r="B24" s="16" t="s">
        <v>210</v>
      </c>
      <c r="C24" s="28"/>
      <c r="D24" s="26"/>
      <c r="E24" s="26"/>
      <c r="F24" s="27"/>
      <c r="G24" s="25"/>
      <c r="H24" s="26">
        <v>2.5000000000000001E-3</v>
      </c>
      <c r="I24" s="26"/>
      <c r="J24" s="26">
        <v>7.1000000000000004E-3</v>
      </c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9.6000000000000009E-3</v>
      </c>
      <c r="Q24" s="21">
        <v>210</v>
      </c>
      <c r="R24" s="22">
        <f t="shared" si="3"/>
        <v>2.016</v>
      </c>
      <c r="S24" s="23">
        <f t="shared" si="4"/>
        <v>2.016</v>
      </c>
      <c r="T24" s="53"/>
      <c r="U24" s="56">
        <v>135</v>
      </c>
      <c r="V24" s="56">
        <f t="shared" si="5"/>
        <v>0</v>
      </c>
      <c r="W24" s="56">
        <f t="shared" si="6"/>
        <v>1.296</v>
      </c>
      <c r="X24" s="43"/>
      <c r="Y24" s="43"/>
    </row>
    <row r="25" spans="1:25" x14ac:dyDescent="0.25">
      <c r="A25" s="24" t="s">
        <v>201</v>
      </c>
      <c r="B25" s="16" t="s">
        <v>154</v>
      </c>
      <c r="C25" s="28"/>
      <c r="D25" s="26"/>
      <c r="E25" s="26"/>
      <c r="F25" s="27"/>
      <c r="G25" s="25"/>
      <c r="H25" s="26"/>
      <c r="I25" s="26">
        <v>6.3E-2</v>
      </c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6.3E-2</v>
      </c>
      <c r="Q25" s="21">
        <v>210</v>
      </c>
      <c r="R25" s="22">
        <f t="shared" si="3"/>
        <v>13.23</v>
      </c>
      <c r="S25" s="23">
        <f t="shared" si="4"/>
        <v>13.23</v>
      </c>
      <c r="T25" s="53"/>
      <c r="U25" s="56">
        <v>48</v>
      </c>
      <c r="V25" s="56">
        <f t="shared" si="5"/>
        <v>0</v>
      </c>
      <c r="W25" s="56">
        <f t="shared" si="6"/>
        <v>3.024</v>
      </c>
      <c r="X25" s="43"/>
      <c r="Y25" s="43"/>
    </row>
    <row r="26" spans="1:25" x14ac:dyDescent="0.25">
      <c r="A26" s="24" t="s">
        <v>202</v>
      </c>
      <c r="B26" s="16" t="s">
        <v>154</v>
      </c>
      <c r="C26" s="28"/>
      <c r="D26" s="26"/>
      <c r="E26" s="26"/>
      <c r="F26" s="27"/>
      <c r="G26" s="25"/>
      <c r="H26" s="26"/>
      <c r="I26" s="26"/>
      <c r="J26" s="26">
        <v>6.4199999999999993E-2</v>
      </c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6.4199999999999993E-2</v>
      </c>
      <c r="Q26" s="21">
        <v>210</v>
      </c>
      <c r="R26" s="22">
        <f t="shared" si="3"/>
        <v>13.481999999999999</v>
      </c>
      <c r="S26" s="23">
        <f t="shared" si="4"/>
        <v>13.481999999999999</v>
      </c>
      <c r="T26" s="53"/>
      <c r="U26" s="56">
        <v>220</v>
      </c>
      <c r="V26" s="56">
        <f t="shared" si="5"/>
        <v>0</v>
      </c>
      <c r="W26" s="56">
        <f t="shared" si="6"/>
        <v>14.123999999999999</v>
      </c>
      <c r="X26" s="43"/>
      <c r="Y26" s="43"/>
    </row>
    <row r="27" spans="1:25" x14ac:dyDescent="0.25">
      <c r="A27" s="24" t="s">
        <v>190</v>
      </c>
      <c r="B27" s="16" t="s">
        <v>154</v>
      </c>
      <c r="C27" s="28"/>
      <c r="D27" s="26"/>
      <c r="E27" s="26"/>
      <c r="F27" s="27">
        <v>0.03</v>
      </c>
      <c r="G27" s="25"/>
      <c r="H27" s="26"/>
      <c r="I27" s="26"/>
      <c r="J27" s="26">
        <v>1.14E-2</v>
      </c>
      <c r="K27" s="26"/>
      <c r="L27" s="27"/>
      <c r="M27" s="20">
        <f t="shared" si="0"/>
        <v>0.03</v>
      </c>
      <c r="N27" s="21">
        <v>140</v>
      </c>
      <c r="O27" s="22">
        <f t="shared" si="1"/>
        <v>4.2</v>
      </c>
      <c r="P27" s="20">
        <f t="shared" si="2"/>
        <v>1.14E-2</v>
      </c>
      <c r="Q27" s="21">
        <v>210</v>
      </c>
      <c r="R27" s="22">
        <f t="shared" si="3"/>
        <v>2.3940000000000001</v>
      </c>
      <c r="S27" s="23">
        <f t="shared" si="4"/>
        <v>6.5940000000000003</v>
      </c>
      <c r="T27" s="53"/>
      <c r="U27" s="56">
        <v>64.88</v>
      </c>
      <c r="V27" s="56">
        <f t="shared" si="5"/>
        <v>1.9463999999999997</v>
      </c>
      <c r="W27" s="56">
        <f t="shared" si="6"/>
        <v>0.73963199999999996</v>
      </c>
      <c r="X27" s="43"/>
      <c r="Y27" s="43"/>
    </row>
    <row r="28" spans="1:25" x14ac:dyDescent="0.25">
      <c r="A28" s="24" t="s">
        <v>220</v>
      </c>
      <c r="B28" s="16" t="s">
        <v>154</v>
      </c>
      <c r="C28" s="28"/>
      <c r="D28" s="26"/>
      <c r="E28" s="26"/>
      <c r="F28" s="27"/>
      <c r="G28" s="25"/>
      <c r="H28" s="26"/>
      <c r="I28" s="26"/>
      <c r="J28" s="26">
        <v>1.1999999999999999E-3</v>
      </c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1.1999999999999999E-3</v>
      </c>
      <c r="Q28" s="21">
        <v>210</v>
      </c>
      <c r="R28" s="22">
        <f t="shared" si="3"/>
        <v>0.252</v>
      </c>
      <c r="S28" s="23">
        <f t="shared" si="4"/>
        <v>0.252</v>
      </c>
      <c r="T28" s="53"/>
      <c r="U28" s="56">
        <v>350</v>
      </c>
      <c r="V28" s="56">
        <f t="shared" si="5"/>
        <v>0</v>
      </c>
      <c r="W28" s="56">
        <f t="shared" si="6"/>
        <v>0.42</v>
      </c>
      <c r="X28" s="43"/>
      <c r="Y28" s="43"/>
    </row>
    <row r="29" spans="1:25" x14ac:dyDescent="0.25">
      <c r="A29" s="24" t="s">
        <v>230</v>
      </c>
      <c r="B29" s="16" t="s">
        <v>154</v>
      </c>
      <c r="C29" s="28"/>
      <c r="D29" s="26"/>
      <c r="E29" s="26"/>
      <c r="F29" s="27"/>
      <c r="G29" s="25"/>
      <c r="H29" s="26"/>
      <c r="I29" s="26"/>
      <c r="J29" s="26">
        <v>8.5000000000000006E-3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8.5000000000000006E-3</v>
      </c>
      <c r="Q29" s="21">
        <v>210</v>
      </c>
      <c r="R29" s="22">
        <f t="shared" si="3"/>
        <v>1.7850000000000001</v>
      </c>
      <c r="S29" s="23">
        <f t="shared" si="4"/>
        <v>1.7850000000000001</v>
      </c>
      <c r="T29" s="53"/>
      <c r="U29" s="56">
        <v>93</v>
      </c>
      <c r="V29" s="56">
        <f t="shared" si="5"/>
        <v>0</v>
      </c>
      <c r="W29" s="56">
        <f t="shared" si="6"/>
        <v>0.79050000000000009</v>
      </c>
      <c r="X29" s="43"/>
      <c r="Y29" s="43"/>
    </row>
    <row r="30" spans="1:25" x14ac:dyDescent="0.25">
      <c r="A30" s="24" t="s">
        <v>205</v>
      </c>
      <c r="B30" s="16" t="s">
        <v>154</v>
      </c>
      <c r="C30" s="28"/>
      <c r="D30" s="26"/>
      <c r="E30" s="26"/>
      <c r="F30" s="27"/>
      <c r="G30" s="25"/>
      <c r="H30" s="26"/>
      <c r="I30" s="26"/>
      <c r="J30" s="26">
        <v>1.0699999999999999E-2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1.0699999999999999E-2</v>
      </c>
      <c r="Q30" s="21">
        <v>210</v>
      </c>
      <c r="R30" s="22">
        <f t="shared" si="3"/>
        <v>2.2469999999999999</v>
      </c>
      <c r="S30" s="23">
        <f t="shared" si="4"/>
        <v>2.2469999999999999</v>
      </c>
      <c r="T30" s="53"/>
      <c r="U30" s="56">
        <v>135</v>
      </c>
      <c r="V30" s="56">
        <f t="shared" si="5"/>
        <v>0</v>
      </c>
      <c r="W30" s="56">
        <f t="shared" si="6"/>
        <v>1.4444999999999999</v>
      </c>
      <c r="X30" s="43"/>
      <c r="Y30" s="43"/>
    </row>
    <row r="31" spans="1:25" x14ac:dyDescent="0.25">
      <c r="A31" s="24" t="s">
        <v>204</v>
      </c>
      <c r="B31" s="16" t="s">
        <v>154</v>
      </c>
      <c r="C31" s="28"/>
      <c r="D31" s="26"/>
      <c r="E31" s="26"/>
      <c r="F31" s="27"/>
      <c r="G31" s="25"/>
      <c r="H31" s="26"/>
      <c r="I31" s="26"/>
      <c r="J31" s="26">
        <v>3.2000000000000002E-3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3.2000000000000002E-3</v>
      </c>
      <c r="Q31" s="21">
        <v>210</v>
      </c>
      <c r="R31" s="22">
        <f t="shared" si="3"/>
        <v>0.67200000000000004</v>
      </c>
      <c r="S31" s="23">
        <f t="shared" si="4"/>
        <v>0.67200000000000004</v>
      </c>
      <c r="T31" s="53"/>
      <c r="U31" s="56">
        <v>34</v>
      </c>
      <c r="V31" s="56">
        <f t="shared" si="5"/>
        <v>0</v>
      </c>
      <c r="W31" s="56">
        <f t="shared" si="6"/>
        <v>0.10880000000000001</v>
      </c>
      <c r="X31" s="43"/>
      <c r="Y31" s="43"/>
    </row>
    <row r="32" spans="1:25" x14ac:dyDescent="0.25">
      <c r="A32" s="24" t="s">
        <v>221</v>
      </c>
      <c r="B32" s="16" t="s">
        <v>154</v>
      </c>
      <c r="C32" s="28"/>
      <c r="D32" s="26"/>
      <c r="E32" s="26"/>
      <c r="F32" s="27"/>
      <c r="G32" s="25"/>
      <c r="H32" s="26"/>
      <c r="I32" s="26"/>
      <c r="J32" s="26"/>
      <c r="K32" s="26">
        <v>0.2</v>
      </c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0.2</v>
      </c>
      <c r="Q32" s="21">
        <v>210</v>
      </c>
      <c r="R32" s="22">
        <f t="shared" si="3"/>
        <v>42</v>
      </c>
      <c r="S32" s="23">
        <f t="shared" si="4"/>
        <v>42</v>
      </c>
      <c r="T32" s="53"/>
      <c r="U32" s="56">
        <v>40</v>
      </c>
      <c r="V32" s="56">
        <f t="shared" si="5"/>
        <v>0</v>
      </c>
      <c r="W32" s="56">
        <f t="shared" si="6"/>
        <v>8</v>
      </c>
      <c r="X32" s="43"/>
      <c r="Y32" s="43"/>
    </row>
    <row r="33" spans="1:25" x14ac:dyDescent="0.25">
      <c r="A33" s="24" t="s">
        <v>208</v>
      </c>
      <c r="B33" s="16" t="s">
        <v>154</v>
      </c>
      <c r="C33" s="28"/>
      <c r="D33" s="26"/>
      <c r="E33" s="26"/>
      <c r="F33" s="27"/>
      <c r="G33" s="25"/>
      <c r="H33" s="26"/>
      <c r="I33" s="26"/>
      <c r="J33" s="26"/>
      <c r="K33" s="26"/>
      <c r="L33" s="27">
        <v>0.06</v>
      </c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0.06</v>
      </c>
      <c r="Q33" s="21">
        <v>210</v>
      </c>
      <c r="R33" s="22">
        <f t="shared" si="3"/>
        <v>12.6</v>
      </c>
      <c r="S33" s="23">
        <f t="shared" si="4"/>
        <v>12.6</v>
      </c>
      <c r="T33" s="53"/>
      <c r="U33" s="56">
        <v>34.29</v>
      </c>
      <c r="V33" s="56">
        <f t="shared" si="5"/>
        <v>0</v>
      </c>
      <c r="W33" s="56">
        <f t="shared" si="6"/>
        <v>2.0573999999999999</v>
      </c>
      <c r="X33" s="43"/>
      <c r="Y33" s="43"/>
    </row>
    <row r="34" spans="1:25" x14ac:dyDescent="0.25">
      <c r="A34" s="24" t="s">
        <v>327</v>
      </c>
      <c r="B34" s="16" t="s">
        <v>154</v>
      </c>
      <c r="C34" s="25"/>
      <c r="D34" s="26"/>
      <c r="E34" s="26"/>
      <c r="F34" s="27"/>
      <c r="G34" s="25"/>
      <c r="H34" s="26">
        <v>2.5000000000000001E-3</v>
      </c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2.5000000000000001E-3</v>
      </c>
      <c r="Q34" s="21">
        <v>210</v>
      </c>
      <c r="R34" s="22">
        <f t="shared" si="3"/>
        <v>0.52500000000000002</v>
      </c>
      <c r="S34" s="23">
        <f t="shared" si="4"/>
        <v>0.52500000000000002</v>
      </c>
      <c r="T34" s="53"/>
      <c r="U34" s="56">
        <v>150</v>
      </c>
      <c r="V34" s="56">
        <f t="shared" si="5"/>
        <v>0</v>
      </c>
      <c r="W34" s="56">
        <f t="shared" si="6"/>
        <v>0.375</v>
      </c>
      <c r="X34" s="43"/>
      <c r="Y34" s="43"/>
    </row>
    <row r="35" spans="1:25" x14ac:dyDescent="0.25">
      <c r="A35" s="24" t="s">
        <v>203</v>
      </c>
      <c r="B35" s="16" t="s">
        <v>154</v>
      </c>
      <c r="C35" s="25"/>
      <c r="D35" s="26"/>
      <c r="E35" s="26"/>
      <c r="F35" s="27"/>
      <c r="G35" s="25"/>
      <c r="H35" s="26"/>
      <c r="I35" s="26"/>
      <c r="J35" s="26"/>
      <c r="K35" s="26"/>
      <c r="L35" s="27">
        <v>0.03</v>
      </c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0.03</v>
      </c>
      <c r="Q35" s="21">
        <v>210</v>
      </c>
      <c r="R35" s="22">
        <f t="shared" si="3"/>
        <v>6.3</v>
      </c>
      <c r="S35" s="23">
        <f t="shared" si="4"/>
        <v>6.3</v>
      </c>
      <c r="T35" s="53"/>
      <c r="U35" s="56">
        <v>57.75</v>
      </c>
      <c r="V35" s="56">
        <f t="shared" si="5"/>
        <v>0</v>
      </c>
      <c r="W35" s="56">
        <f t="shared" si="6"/>
        <v>1.7324999999999999</v>
      </c>
      <c r="X35" s="43"/>
      <c r="Y35" s="43"/>
    </row>
    <row r="36" spans="1:25" ht="15.75" thickBot="1" x14ac:dyDescent="0.3">
      <c r="A36" s="32" t="s">
        <v>420</v>
      </c>
      <c r="B36" s="48" t="s">
        <v>154</v>
      </c>
      <c r="C36" s="33"/>
      <c r="D36" s="34"/>
      <c r="E36" s="34">
        <v>3.7999999999999999E-2</v>
      </c>
      <c r="F36" s="35"/>
      <c r="G36" s="33"/>
      <c r="H36" s="34"/>
      <c r="I36" s="34"/>
      <c r="J36" s="34"/>
      <c r="K36" s="34"/>
      <c r="L36" s="35"/>
      <c r="M36" s="39">
        <f t="shared" si="0"/>
        <v>3.7999999999999999E-2</v>
      </c>
      <c r="N36" s="21">
        <v>140</v>
      </c>
      <c r="O36" s="41">
        <f t="shared" si="1"/>
        <v>5.32</v>
      </c>
      <c r="P36" s="39">
        <f t="shared" si="2"/>
        <v>0</v>
      </c>
      <c r="Q36" s="40">
        <v>210</v>
      </c>
      <c r="R36" s="41">
        <f t="shared" si="3"/>
        <v>0</v>
      </c>
      <c r="S36" s="42">
        <f t="shared" si="4"/>
        <v>5.32</v>
      </c>
      <c r="T36" s="54"/>
      <c r="U36" s="56">
        <v>145</v>
      </c>
      <c r="V36" s="56">
        <f t="shared" si="5"/>
        <v>5.51</v>
      </c>
      <c r="W36" s="56">
        <f t="shared" si="6"/>
        <v>0</v>
      </c>
      <c r="X36" s="43"/>
      <c r="Y36" s="43"/>
    </row>
    <row r="37" spans="1:25" x14ac:dyDescent="0.25">
      <c r="A37" s="4"/>
      <c r="B37" s="4"/>
      <c r="C37" s="4"/>
      <c r="D37" s="4"/>
      <c r="E37" s="348"/>
      <c r="F37" s="348"/>
      <c r="G37" s="348"/>
      <c r="H37" s="348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  <c r="U37" s="56"/>
      <c r="V37" s="57">
        <f>SUM(V8:V36)</f>
        <v>49.681399999999996</v>
      </c>
      <c r="W37" s="57">
        <f>SUM(W8:W36)</f>
        <v>58.375684000000007</v>
      </c>
    </row>
    <row r="38" spans="1:25" x14ac:dyDescent="0.25">
      <c r="A38" s="4" t="s">
        <v>155</v>
      </c>
      <c r="B38" s="4"/>
      <c r="C38" s="4"/>
      <c r="D38" s="4"/>
      <c r="E38" s="349" t="s">
        <v>156</v>
      </c>
      <c r="F38" s="349"/>
      <c r="G38" s="349"/>
      <c r="H38" s="34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5"/>
      <c r="V38" s="55"/>
      <c r="W38" s="57">
        <f>V37+W37</f>
        <v>108.057084</v>
      </c>
    </row>
    <row r="46" spans="1:25" x14ac:dyDescent="0.25">
      <c r="A46" s="71" t="s">
        <v>244</v>
      </c>
      <c r="B46" s="4"/>
      <c r="C46" s="350" t="s">
        <v>135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47"/>
      <c r="N46" s="347"/>
      <c r="O46" s="347"/>
      <c r="P46" s="347"/>
      <c r="Q46" s="4"/>
      <c r="R46" s="4"/>
      <c r="S46" s="4"/>
      <c r="T46" s="4"/>
    </row>
    <row r="47" spans="1:25" x14ac:dyDescent="0.25">
      <c r="A47" s="4"/>
      <c r="B47" s="5"/>
      <c r="C47" s="347" t="s">
        <v>580</v>
      </c>
      <c r="D47" s="347"/>
      <c r="E47" s="347"/>
      <c r="F47" s="347"/>
      <c r="G47" s="347"/>
      <c r="H47" s="347"/>
      <c r="I47" s="347"/>
      <c r="J47" s="347"/>
      <c r="K47" s="347"/>
      <c r="L47" s="4"/>
      <c r="M47" s="347"/>
      <c r="N47" s="347"/>
      <c r="O47" s="347"/>
      <c r="P47" s="347"/>
      <c r="Q47" s="4"/>
      <c r="R47" s="4"/>
      <c r="S47" s="4"/>
      <c r="T47" s="4"/>
    </row>
    <row r="48" spans="1:25" ht="15.75" thickBot="1" x14ac:dyDescent="0.3">
      <c r="A48" s="4"/>
      <c r="B48" s="4"/>
      <c r="C48" s="351" t="s">
        <v>136</v>
      </c>
      <c r="D48" s="351"/>
      <c r="E48" s="351"/>
      <c r="F48" s="351"/>
      <c r="G48" s="351"/>
      <c r="H48" s="351"/>
      <c r="I48" s="351"/>
      <c r="J48" s="351"/>
      <c r="K48" s="4"/>
      <c r="L48" s="4"/>
      <c r="M48" s="347"/>
      <c r="N48" s="347"/>
      <c r="O48" s="347"/>
      <c r="P48" s="347"/>
      <c r="Q48" s="4"/>
      <c r="R48" s="4"/>
      <c r="S48" s="4"/>
      <c r="T48" s="4"/>
    </row>
    <row r="49" spans="1:25" ht="15" customHeight="1" x14ac:dyDescent="0.25">
      <c r="A49" s="332" t="s">
        <v>137</v>
      </c>
      <c r="B49" s="335" t="s">
        <v>138</v>
      </c>
      <c r="C49" s="338" t="s">
        <v>139</v>
      </c>
      <c r="D49" s="339"/>
      <c r="E49" s="339"/>
      <c r="F49" s="340"/>
      <c r="G49" s="338" t="s">
        <v>140</v>
      </c>
      <c r="H49" s="339"/>
      <c r="I49" s="339"/>
      <c r="J49" s="339"/>
      <c r="K49" s="339"/>
      <c r="L49" s="340"/>
      <c r="M49" s="341" t="s">
        <v>141</v>
      </c>
      <c r="N49" s="342"/>
      <c r="O49" s="343"/>
      <c r="P49" s="352" t="s">
        <v>142</v>
      </c>
      <c r="Q49" s="342"/>
      <c r="R49" s="353"/>
      <c r="S49" s="361" t="s">
        <v>143</v>
      </c>
      <c r="T49" s="364" t="s">
        <v>144</v>
      </c>
      <c r="U49" s="43"/>
      <c r="V49" s="43"/>
      <c r="W49" s="43"/>
      <c r="X49" s="43"/>
      <c r="Y49" s="43"/>
    </row>
    <row r="50" spans="1:25" ht="30" customHeight="1" x14ac:dyDescent="0.25">
      <c r="A50" s="333"/>
      <c r="B50" s="336"/>
      <c r="C50" s="367" t="s">
        <v>567</v>
      </c>
      <c r="D50" s="356" t="s">
        <v>568</v>
      </c>
      <c r="E50" s="356" t="s">
        <v>401</v>
      </c>
      <c r="F50" s="358" t="s">
        <v>336</v>
      </c>
      <c r="G50" s="369" t="s">
        <v>43</v>
      </c>
      <c r="H50" s="356" t="s">
        <v>177</v>
      </c>
      <c r="I50" s="356" t="s">
        <v>339</v>
      </c>
      <c r="J50" s="356" t="s">
        <v>178</v>
      </c>
      <c r="K50" s="356" t="s">
        <v>92</v>
      </c>
      <c r="L50" s="358" t="s">
        <v>145</v>
      </c>
      <c r="M50" s="344"/>
      <c r="N50" s="345"/>
      <c r="O50" s="346"/>
      <c r="P50" s="354"/>
      <c r="Q50" s="345"/>
      <c r="R50" s="355"/>
      <c r="S50" s="362"/>
      <c r="T50" s="365"/>
      <c r="U50" s="43"/>
      <c r="V50" s="43"/>
      <c r="W50" s="43"/>
      <c r="X50" s="43"/>
      <c r="Y50" s="43"/>
    </row>
    <row r="51" spans="1:25" ht="41.25" customHeight="1" thickBot="1" x14ac:dyDescent="0.3">
      <c r="A51" s="334"/>
      <c r="B51" s="337"/>
      <c r="C51" s="368"/>
      <c r="D51" s="357"/>
      <c r="E51" s="357"/>
      <c r="F51" s="359"/>
      <c r="G51" s="370"/>
      <c r="H51" s="357"/>
      <c r="I51" s="357"/>
      <c r="J51" s="357"/>
      <c r="K51" s="357"/>
      <c r="L51" s="359"/>
      <c r="M51" s="6" t="s">
        <v>146</v>
      </c>
      <c r="N51" s="2" t="s">
        <v>147</v>
      </c>
      <c r="O51" s="1" t="s">
        <v>148</v>
      </c>
      <c r="P51" s="7" t="s">
        <v>146</v>
      </c>
      <c r="Q51" s="2" t="s">
        <v>147</v>
      </c>
      <c r="R51" s="3" t="s">
        <v>148</v>
      </c>
      <c r="S51" s="363"/>
      <c r="T51" s="366"/>
      <c r="U51" s="44"/>
      <c r="V51" s="44"/>
      <c r="W51" s="43"/>
      <c r="X51" s="43"/>
      <c r="Y51" s="43"/>
    </row>
    <row r="52" spans="1:25" ht="15.75" thickBot="1" x14ac:dyDescent="0.3">
      <c r="A52" s="8" t="s">
        <v>149</v>
      </c>
      <c r="B52" s="9"/>
      <c r="C52" s="38" t="s">
        <v>158</v>
      </c>
      <c r="D52" s="10" t="s">
        <v>569</v>
      </c>
      <c r="E52" s="10" t="s">
        <v>150</v>
      </c>
      <c r="F52" s="37" t="s">
        <v>438</v>
      </c>
      <c r="G52" s="38" t="s">
        <v>157</v>
      </c>
      <c r="H52" s="10" t="s">
        <v>150</v>
      </c>
      <c r="I52" s="72" t="s">
        <v>340</v>
      </c>
      <c r="J52" s="10" t="s">
        <v>48</v>
      </c>
      <c r="K52" s="10" t="s">
        <v>150</v>
      </c>
      <c r="L52" s="37" t="s">
        <v>122</v>
      </c>
      <c r="M52" s="11"/>
      <c r="N52" s="12"/>
      <c r="O52" s="13"/>
      <c r="P52" s="11"/>
      <c r="Q52" s="12"/>
      <c r="R52" s="13"/>
      <c r="S52" s="14"/>
      <c r="T52" s="51"/>
      <c r="U52" s="55" t="s">
        <v>250</v>
      </c>
      <c r="V52" s="55" t="s">
        <v>32</v>
      </c>
      <c r="W52" s="55" t="s">
        <v>33</v>
      </c>
      <c r="X52" s="43"/>
      <c r="Y52" s="43"/>
    </row>
    <row r="53" spans="1:25" x14ac:dyDescent="0.25">
      <c r="A53" s="15" t="s">
        <v>236</v>
      </c>
      <c r="B53" s="16" t="s">
        <v>154</v>
      </c>
      <c r="C53" s="17">
        <v>3.1399999999999997E-2</v>
      </c>
      <c r="D53" s="18"/>
      <c r="E53" s="18"/>
      <c r="F53" s="19"/>
      <c r="G53" s="17"/>
      <c r="H53" s="18"/>
      <c r="I53" s="18"/>
      <c r="J53" s="18"/>
      <c r="K53" s="18"/>
      <c r="L53" s="19"/>
      <c r="M53" s="20">
        <f>C53+D53+E53+F53</f>
        <v>3.1399999999999997E-2</v>
      </c>
      <c r="N53" s="21">
        <v>270</v>
      </c>
      <c r="O53" s="22">
        <f>M53*N53</f>
        <v>8.4779999999999998</v>
      </c>
      <c r="P53" s="20">
        <f>G53+H53+I53+J53+K53+L53</f>
        <v>0</v>
      </c>
      <c r="Q53" s="21">
        <v>190</v>
      </c>
      <c r="R53" s="22">
        <f>P53*Q53</f>
        <v>0</v>
      </c>
      <c r="S53" s="23">
        <f>O53+R53</f>
        <v>8.4779999999999998</v>
      </c>
      <c r="T53" s="52"/>
      <c r="U53" s="56">
        <v>115</v>
      </c>
      <c r="V53" s="56">
        <f>M53*U53</f>
        <v>3.6109999999999998</v>
      </c>
      <c r="W53" s="56">
        <f>P53*U53</f>
        <v>0</v>
      </c>
      <c r="X53" s="43"/>
      <c r="Y53" s="43"/>
    </row>
    <row r="54" spans="1:25" x14ac:dyDescent="0.25">
      <c r="A54" s="24" t="s">
        <v>186</v>
      </c>
      <c r="B54" s="16" t="s">
        <v>154</v>
      </c>
      <c r="C54" s="25">
        <v>7.1400000000000005E-2</v>
      </c>
      <c r="D54" s="26"/>
      <c r="E54" s="26"/>
      <c r="F54" s="27"/>
      <c r="G54" s="25"/>
      <c r="H54" s="26"/>
      <c r="I54" s="26"/>
      <c r="J54" s="26"/>
      <c r="K54" s="26"/>
      <c r="L54" s="27"/>
      <c r="M54" s="20">
        <f t="shared" ref="M54:M82" si="7">C54+D54+E54+F54</f>
        <v>7.1400000000000005E-2</v>
      </c>
      <c r="N54" s="21">
        <v>270</v>
      </c>
      <c r="O54" s="22">
        <f t="shared" ref="O54:O82" si="8">M54*N54</f>
        <v>19.278000000000002</v>
      </c>
      <c r="P54" s="20">
        <f t="shared" ref="P54:P82" si="9">G54+H54+I54+J54+K54+L54</f>
        <v>0</v>
      </c>
      <c r="Q54" s="21">
        <v>190</v>
      </c>
      <c r="R54" s="22">
        <f t="shared" ref="R54:R82" si="10">P54*Q54</f>
        <v>0</v>
      </c>
      <c r="S54" s="23">
        <f t="shared" ref="S54:S82" si="11">O54+R54</f>
        <v>19.278000000000002</v>
      </c>
      <c r="T54" s="53"/>
      <c r="U54" s="56">
        <v>46.5</v>
      </c>
      <c r="V54" s="56">
        <f t="shared" ref="V54:V81" si="12">M54*U54</f>
        <v>3.3201000000000001</v>
      </c>
      <c r="W54" s="56">
        <f t="shared" ref="W54:W81" si="13">P54*U54</f>
        <v>0</v>
      </c>
      <c r="X54" s="43"/>
      <c r="Y54" s="43"/>
    </row>
    <row r="55" spans="1:25" x14ac:dyDescent="0.25">
      <c r="A55" s="24" t="s">
        <v>187</v>
      </c>
      <c r="B55" s="16" t="s">
        <v>154</v>
      </c>
      <c r="C55" s="25">
        <v>1.14E-2</v>
      </c>
      <c r="D55" s="26"/>
      <c r="E55" s="26">
        <v>3.0000000000000001E-3</v>
      </c>
      <c r="F55" s="27"/>
      <c r="G55" s="25">
        <v>3.0000000000000001E-3</v>
      </c>
      <c r="H55" s="26"/>
      <c r="I55" s="26"/>
      <c r="J55" s="26"/>
      <c r="K55" s="26"/>
      <c r="L55" s="27"/>
      <c r="M55" s="20">
        <f t="shared" si="7"/>
        <v>1.44E-2</v>
      </c>
      <c r="N55" s="21">
        <v>270</v>
      </c>
      <c r="O55" s="22">
        <f t="shared" si="8"/>
        <v>3.8879999999999999</v>
      </c>
      <c r="P55" s="20">
        <f t="shared" si="9"/>
        <v>3.0000000000000001E-3</v>
      </c>
      <c r="Q55" s="21">
        <v>190</v>
      </c>
      <c r="R55" s="22">
        <f t="shared" si="10"/>
        <v>0.57000000000000006</v>
      </c>
      <c r="S55" s="23">
        <f t="shared" si="11"/>
        <v>4.4580000000000002</v>
      </c>
      <c r="T55" s="53"/>
      <c r="U55" s="56">
        <v>45</v>
      </c>
      <c r="V55" s="56">
        <f t="shared" si="12"/>
        <v>0.64800000000000002</v>
      </c>
      <c r="W55" s="56">
        <f t="shared" si="13"/>
        <v>0.13500000000000001</v>
      </c>
      <c r="X55" s="43"/>
      <c r="Y55" s="43"/>
    </row>
    <row r="56" spans="1:25" x14ac:dyDescent="0.25">
      <c r="A56" s="24" t="s">
        <v>188</v>
      </c>
      <c r="B56" s="16" t="s">
        <v>154</v>
      </c>
      <c r="C56" s="25"/>
      <c r="D56" s="26"/>
      <c r="E56" s="26"/>
      <c r="F56" s="27"/>
      <c r="G56" s="25"/>
      <c r="H56" s="26"/>
      <c r="I56" s="26">
        <v>7.4999999999999997E-3</v>
      </c>
      <c r="J56" s="26"/>
      <c r="K56" s="26"/>
      <c r="L56" s="27"/>
      <c r="M56" s="20">
        <f t="shared" si="7"/>
        <v>0</v>
      </c>
      <c r="N56" s="21">
        <v>270</v>
      </c>
      <c r="O56" s="22">
        <f t="shared" si="8"/>
        <v>0</v>
      </c>
      <c r="P56" s="20">
        <f t="shared" si="9"/>
        <v>7.4999999999999997E-3</v>
      </c>
      <c r="Q56" s="21">
        <v>190</v>
      </c>
      <c r="R56" s="22">
        <f t="shared" si="10"/>
        <v>1.425</v>
      </c>
      <c r="S56" s="23">
        <f t="shared" si="11"/>
        <v>1.425</v>
      </c>
      <c r="T56" s="53"/>
      <c r="U56" s="56">
        <v>294.94</v>
      </c>
      <c r="V56" s="56">
        <f t="shared" si="12"/>
        <v>0</v>
      </c>
      <c r="W56" s="56">
        <f t="shared" si="13"/>
        <v>2.2120500000000001</v>
      </c>
      <c r="X56" s="43"/>
      <c r="Y56" s="43"/>
    </row>
    <row r="57" spans="1:25" x14ac:dyDescent="0.25">
      <c r="A57" s="24" t="s">
        <v>588</v>
      </c>
      <c r="B57" s="16" t="s">
        <v>154</v>
      </c>
      <c r="C57" s="25"/>
      <c r="D57" s="26">
        <v>1.46E-2</v>
      </c>
      <c r="E57" s="26"/>
      <c r="F57" s="27"/>
      <c r="G57" s="25"/>
      <c r="H57" s="26"/>
      <c r="I57" s="26"/>
      <c r="J57" s="26"/>
      <c r="K57" s="26"/>
      <c r="L57" s="27"/>
      <c r="M57" s="20">
        <f t="shared" si="7"/>
        <v>1.46E-2</v>
      </c>
      <c r="N57" s="21">
        <v>270</v>
      </c>
      <c r="O57" s="22">
        <f t="shared" si="8"/>
        <v>3.9420000000000002</v>
      </c>
      <c r="P57" s="20">
        <f t="shared" si="9"/>
        <v>0</v>
      </c>
      <c r="Q57" s="21">
        <v>190</v>
      </c>
      <c r="R57" s="22">
        <f t="shared" si="10"/>
        <v>0</v>
      </c>
      <c r="S57" s="23">
        <f t="shared" si="11"/>
        <v>3.9420000000000002</v>
      </c>
      <c r="T57" s="53"/>
      <c r="U57" s="56">
        <v>400</v>
      </c>
      <c r="V57" s="56">
        <f t="shared" si="12"/>
        <v>5.84</v>
      </c>
      <c r="W57" s="56">
        <f t="shared" si="13"/>
        <v>0</v>
      </c>
      <c r="X57" s="43"/>
      <c r="Y57" s="43"/>
    </row>
    <row r="58" spans="1:25" x14ac:dyDescent="0.25">
      <c r="A58" s="24" t="s">
        <v>191</v>
      </c>
      <c r="B58" s="16" t="s">
        <v>154</v>
      </c>
      <c r="C58" s="25"/>
      <c r="D58" s="26"/>
      <c r="E58" s="26">
        <v>4.0000000000000001E-3</v>
      </c>
      <c r="F58" s="27"/>
      <c r="G58" s="25"/>
      <c r="H58" s="26"/>
      <c r="I58" s="26"/>
      <c r="J58" s="26"/>
      <c r="K58" s="26"/>
      <c r="L58" s="27"/>
      <c r="M58" s="20">
        <f t="shared" si="7"/>
        <v>4.0000000000000001E-3</v>
      </c>
      <c r="N58" s="21">
        <v>270</v>
      </c>
      <c r="O58" s="22">
        <f t="shared" si="8"/>
        <v>1.08</v>
      </c>
      <c r="P58" s="20">
        <f t="shared" si="9"/>
        <v>0</v>
      </c>
      <c r="Q58" s="21">
        <v>190</v>
      </c>
      <c r="R58" s="22">
        <f t="shared" si="10"/>
        <v>0</v>
      </c>
      <c r="S58" s="23">
        <f t="shared" si="11"/>
        <v>1.08</v>
      </c>
      <c r="T58" s="53"/>
      <c r="U58" s="56">
        <v>220</v>
      </c>
      <c r="V58" s="56">
        <f t="shared" si="12"/>
        <v>0.88</v>
      </c>
      <c r="W58" s="56">
        <f t="shared" si="13"/>
        <v>0</v>
      </c>
      <c r="X58" s="43"/>
      <c r="Y58" s="43"/>
    </row>
    <row r="59" spans="1:25" x14ac:dyDescent="0.25">
      <c r="A59" s="24" t="s">
        <v>332</v>
      </c>
      <c r="B59" s="16" t="s">
        <v>154</v>
      </c>
      <c r="C59" s="25"/>
      <c r="D59" s="26">
        <v>0.128</v>
      </c>
      <c r="E59" s="26"/>
      <c r="F59" s="27"/>
      <c r="G59" s="25"/>
      <c r="H59" s="26"/>
      <c r="I59" s="26"/>
      <c r="J59" s="26"/>
      <c r="K59" s="26"/>
      <c r="L59" s="27"/>
      <c r="M59" s="20">
        <f t="shared" si="7"/>
        <v>0.128</v>
      </c>
      <c r="N59" s="21">
        <v>270</v>
      </c>
      <c r="O59" s="22">
        <f t="shared" si="8"/>
        <v>34.56</v>
      </c>
      <c r="P59" s="20">
        <f t="shared" si="9"/>
        <v>0</v>
      </c>
      <c r="Q59" s="21">
        <v>190</v>
      </c>
      <c r="R59" s="22">
        <f t="shared" si="10"/>
        <v>0</v>
      </c>
      <c r="S59" s="23">
        <f t="shared" si="11"/>
        <v>34.56</v>
      </c>
      <c r="T59" s="53"/>
      <c r="U59" s="56">
        <v>90</v>
      </c>
      <c r="V59" s="56">
        <f t="shared" si="12"/>
        <v>11.52</v>
      </c>
      <c r="W59" s="56">
        <f t="shared" si="13"/>
        <v>0</v>
      </c>
      <c r="X59" s="43"/>
      <c r="Y59" s="43"/>
    </row>
    <row r="60" spans="1:25" x14ac:dyDescent="0.25">
      <c r="A60" s="24" t="s">
        <v>338</v>
      </c>
      <c r="B60" s="16" t="s">
        <v>154</v>
      </c>
      <c r="C60" s="28"/>
      <c r="D60" s="29"/>
      <c r="E60" s="26"/>
      <c r="F60" s="27">
        <v>0.216</v>
      </c>
      <c r="G60" s="25"/>
      <c r="H60" s="26"/>
      <c r="I60" s="26"/>
      <c r="J60" s="26"/>
      <c r="K60" s="26"/>
      <c r="L60" s="27"/>
      <c r="M60" s="20">
        <f t="shared" si="7"/>
        <v>0.216</v>
      </c>
      <c r="N60" s="21">
        <v>270</v>
      </c>
      <c r="O60" s="22">
        <f t="shared" si="8"/>
        <v>58.32</v>
      </c>
      <c r="P60" s="20">
        <f t="shared" si="9"/>
        <v>0</v>
      </c>
      <c r="Q60" s="21">
        <v>190</v>
      </c>
      <c r="R60" s="22">
        <f t="shared" si="10"/>
        <v>0</v>
      </c>
      <c r="S60" s="23">
        <f t="shared" si="11"/>
        <v>58.32</v>
      </c>
      <c r="T60" s="53"/>
      <c r="U60" s="56">
        <v>85</v>
      </c>
      <c r="V60" s="56">
        <f t="shared" si="12"/>
        <v>18.36</v>
      </c>
      <c r="W60" s="56">
        <f t="shared" si="13"/>
        <v>0</v>
      </c>
      <c r="X60" s="43"/>
      <c r="Y60" s="43"/>
    </row>
    <row r="61" spans="1:25" x14ac:dyDescent="0.25">
      <c r="A61" s="24" t="s">
        <v>193</v>
      </c>
      <c r="B61" s="16" t="s">
        <v>154</v>
      </c>
      <c r="C61" s="28"/>
      <c r="D61" s="26"/>
      <c r="E61" s="26"/>
      <c r="F61" s="27"/>
      <c r="G61" s="25">
        <v>5.9200000000000003E-2</v>
      </c>
      <c r="H61" s="26"/>
      <c r="I61" s="26"/>
      <c r="J61" s="26"/>
      <c r="K61" s="26"/>
      <c r="L61" s="27"/>
      <c r="M61" s="20">
        <f t="shared" si="7"/>
        <v>0</v>
      </c>
      <c r="N61" s="21">
        <v>270</v>
      </c>
      <c r="O61" s="22">
        <f t="shared" si="8"/>
        <v>0</v>
      </c>
      <c r="P61" s="20">
        <f t="shared" si="9"/>
        <v>5.9200000000000003E-2</v>
      </c>
      <c r="Q61" s="21">
        <v>190</v>
      </c>
      <c r="R61" s="22">
        <f t="shared" si="10"/>
        <v>11.248000000000001</v>
      </c>
      <c r="S61" s="23">
        <f t="shared" si="11"/>
        <v>11.248000000000001</v>
      </c>
      <c r="T61" s="53"/>
      <c r="U61" s="56">
        <v>22</v>
      </c>
      <c r="V61" s="56">
        <f t="shared" si="12"/>
        <v>0</v>
      </c>
      <c r="W61" s="56">
        <f t="shared" si="13"/>
        <v>1.3024</v>
      </c>
      <c r="X61" s="43"/>
      <c r="Y61" s="43"/>
    </row>
    <row r="62" spans="1:25" x14ac:dyDescent="0.25">
      <c r="A62" s="24" t="s">
        <v>194</v>
      </c>
      <c r="B62" s="16" t="s">
        <v>154</v>
      </c>
      <c r="C62" s="28"/>
      <c r="D62" s="26"/>
      <c r="E62" s="26"/>
      <c r="F62" s="27"/>
      <c r="G62" s="25">
        <v>7.4999999999999997E-3</v>
      </c>
      <c r="H62" s="26">
        <v>0.01</v>
      </c>
      <c r="I62" s="26"/>
      <c r="J62" s="26"/>
      <c r="K62" s="26"/>
      <c r="L62" s="27"/>
      <c r="M62" s="20">
        <f t="shared" si="7"/>
        <v>0</v>
      </c>
      <c r="N62" s="21">
        <v>270</v>
      </c>
      <c r="O62" s="22">
        <f t="shared" si="8"/>
        <v>0</v>
      </c>
      <c r="P62" s="20">
        <f t="shared" si="9"/>
        <v>1.7500000000000002E-2</v>
      </c>
      <c r="Q62" s="21">
        <v>190</v>
      </c>
      <c r="R62" s="22">
        <f t="shared" si="10"/>
        <v>3.3250000000000002</v>
      </c>
      <c r="S62" s="23">
        <f t="shared" si="11"/>
        <v>3.3250000000000002</v>
      </c>
      <c r="T62" s="53"/>
      <c r="U62" s="56">
        <v>27</v>
      </c>
      <c r="V62" s="56">
        <f t="shared" si="12"/>
        <v>0</v>
      </c>
      <c r="W62" s="56">
        <f t="shared" si="13"/>
        <v>0.47250000000000003</v>
      </c>
      <c r="X62" s="43"/>
      <c r="Y62" s="43"/>
    </row>
    <row r="63" spans="1:25" x14ac:dyDescent="0.25">
      <c r="A63" s="24" t="s">
        <v>195</v>
      </c>
      <c r="B63" s="16" t="s">
        <v>154</v>
      </c>
      <c r="C63" s="28"/>
      <c r="D63" s="26"/>
      <c r="E63" s="26"/>
      <c r="F63" s="27"/>
      <c r="G63" s="25">
        <v>3.0000000000000001E-3</v>
      </c>
      <c r="H63" s="26">
        <v>2E-3</v>
      </c>
      <c r="I63" s="26"/>
      <c r="J63" s="26">
        <v>1.14E-2</v>
      </c>
      <c r="K63" s="26"/>
      <c r="L63" s="27"/>
      <c r="M63" s="20">
        <f t="shared" si="7"/>
        <v>0</v>
      </c>
      <c r="N63" s="21">
        <v>270</v>
      </c>
      <c r="O63" s="22">
        <f t="shared" si="8"/>
        <v>0</v>
      </c>
      <c r="P63" s="20">
        <f t="shared" si="9"/>
        <v>1.6400000000000001E-2</v>
      </c>
      <c r="Q63" s="21">
        <v>190</v>
      </c>
      <c r="R63" s="22">
        <f t="shared" si="10"/>
        <v>3.1160000000000001</v>
      </c>
      <c r="S63" s="23">
        <f t="shared" si="11"/>
        <v>3.1160000000000001</v>
      </c>
      <c r="T63" s="53"/>
      <c r="U63" s="56">
        <v>84.78</v>
      </c>
      <c r="V63" s="56">
        <f t="shared" si="12"/>
        <v>0</v>
      </c>
      <c r="W63" s="56">
        <f t="shared" si="13"/>
        <v>1.3903920000000001</v>
      </c>
      <c r="X63" s="43"/>
      <c r="Y63" s="43"/>
    </row>
    <row r="64" spans="1:25" x14ac:dyDescent="0.25">
      <c r="A64" s="24" t="s">
        <v>196</v>
      </c>
      <c r="B64" s="16" t="s">
        <v>154</v>
      </c>
      <c r="C64" s="28"/>
      <c r="D64" s="26"/>
      <c r="E64" s="26"/>
      <c r="F64" s="27"/>
      <c r="G64" s="25">
        <v>2.0000000000000001E-4</v>
      </c>
      <c r="H64" s="26"/>
      <c r="I64" s="26"/>
      <c r="J64" s="26"/>
      <c r="K64" s="26"/>
      <c r="L64" s="27"/>
      <c r="M64" s="20">
        <f t="shared" si="7"/>
        <v>0</v>
      </c>
      <c r="N64" s="21">
        <v>270</v>
      </c>
      <c r="O64" s="22">
        <f t="shared" si="8"/>
        <v>0</v>
      </c>
      <c r="P64" s="20">
        <f t="shared" si="9"/>
        <v>2.0000000000000001E-4</v>
      </c>
      <c r="Q64" s="21">
        <v>190</v>
      </c>
      <c r="R64" s="22">
        <f t="shared" si="10"/>
        <v>3.7999999999999999E-2</v>
      </c>
      <c r="S64" s="23">
        <f t="shared" si="11"/>
        <v>3.7999999999999999E-2</v>
      </c>
      <c r="T64" s="53"/>
      <c r="U64" s="56">
        <v>380</v>
      </c>
      <c r="V64" s="56">
        <f t="shared" si="12"/>
        <v>0</v>
      </c>
      <c r="W64" s="56">
        <f t="shared" si="13"/>
        <v>7.5999999999999998E-2</v>
      </c>
      <c r="X64" s="43"/>
      <c r="Y64" s="43"/>
    </row>
    <row r="65" spans="1:25" x14ac:dyDescent="0.25">
      <c r="A65" s="24" t="s">
        <v>197</v>
      </c>
      <c r="B65" s="16" t="s">
        <v>154</v>
      </c>
      <c r="C65" s="28"/>
      <c r="D65" s="26"/>
      <c r="E65" s="26"/>
      <c r="F65" s="27"/>
      <c r="G65" s="25">
        <v>2.9999999999999997E-4</v>
      </c>
      <c r="H65" s="26">
        <v>1E-3</v>
      </c>
      <c r="I65" s="26">
        <v>6.9999999999999999E-4</v>
      </c>
      <c r="J65" s="26">
        <v>1E-3</v>
      </c>
      <c r="K65" s="26"/>
      <c r="L65" s="27"/>
      <c r="M65" s="20">
        <f t="shared" si="7"/>
        <v>0</v>
      </c>
      <c r="N65" s="21">
        <v>270</v>
      </c>
      <c r="O65" s="22">
        <f t="shared" si="8"/>
        <v>0</v>
      </c>
      <c r="P65" s="20">
        <f t="shared" si="9"/>
        <v>3.0000000000000001E-3</v>
      </c>
      <c r="Q65" s="21">
        <v>190</v>
      </c>
      <c r="R65" s="22">
        <f t="shared" si="10"/>
        <v>0.57000000000000006</v>
      </c>
      <c r="S65" s="23">
        <f t="shared" si="11"/>
        <v>0.57000000000000006</v>
      </c>
      <c r="T65" s="53"/>
      <c r="U65" s="56">
        <v>15</v>
      </c>
      <c r="V65" s="56">
        <f t="shared" si="12"/>
        <v>0</v>
      </c>
      <c r="W65" s="56">
        <f t="shared" si="13"/>
        <v>4.4999999999999998E-2</v>
      </c>
      <c r="X65" s="43"/>
      <c r="Y65" s="43"/>
    </row>
    <row r="66" spans="1:25" x14ac:dyDescent="0.25">
      <c r="A66" s="24" t="s">
        <v>199</v>
      </c>
      <c r="B66" s="16" t="s">
        <v>154</v>
      </c>
      <c r="C66" s="28"/>
      <c r="D66" s="26"/>
      <c r="E66" s="26"/>
      <c r="F66" s="27"/>
      <c r="G66" s="25"/>
      <c r="H66" s="26">
        <v>0.1066</v>
      </c>
      <c r="I66" s="26"/>
      <c r="J66" s="26"/>
      <c r="K66" s="26"/>
      <c r="L66" s="27"/>
      <c r="M66" s="20">
        <f t="shared" si="7"/>
        <v>0</v>
      </c>
      <c r="N66" s="21">
        <v>270</v>
      </c>
      <c r="O66" s="22">
        <f t="shared" si="8"/>
        <v>0</v>
      </c>
      <c r="P66" s="20">
        <f t="shared" si="9"/>
        <v>0.1066</v>
      </c>
      <c r="Q66" s="21">
        <v>190</v>
      </c>
      <c r="R66" s="22">
        <f t="shared" si="10"/>
        <v>20.254000000000001</v>
      </c>
      <c r="S66" s="23">
        <f t="shared" si="11"/>
        <v>20.254000000000001</v>
      </c>
      <c r="T66" s="53"/>
      <c r="U66" s="56">
        <v>21</v>
      </c>
      <c r="V66" s="56">
        <f t="shared" si="12"/>
        <v>0</v>
      </c>
      <c r="W66" s="56">
        <f t="shared" si="13"/>
        <v>2.2385999999999999</v>
      </c>
      <c r="X66" s="43"/>
      <c r="Y66" s="43"/>
    </row>
    <row r="67" spans="1:25" x14ac:dyDescent="0.25">
      <c r="A67" s="24" t="s">
        <v>218</v>
      </c>
      <c r="B67" s="16" t="s">
        <v>154</v>
      </c>
      <c r="C67" s="28"/>
      <c r="D67" s="26"/>
      <c r="E67" s="26"/>
      <c r="F67" s="27"/>
      <c r="G67" s="25"/>
      <c r="H67" s="26">
        <v>1.7600000000000001E-2</v>
      </c>
      <c r="I67" s="26"/>
      <c r="J67" s="26">
        <v>4.6699999999999998E-2</v>
      </c>
      <c r="K67" s="26"/>
      <c r="L67" s="27"/>
      <c r="M67" s="20">
        <f t="shared" si="7"/>
        <v>0</v>
      </c>
      <c r="N67" s="21">
        <v>270</v>
      </c>
      <c r="O67" s="22">
        <f t="shared" si="8"/>
        <v>0</v>
      </c>
      <c r="P67" s="20">
        <f t="shared" si="9"/>
        <v>6.4299999999999996E-2</v>
      </c>
      <c r="Q67" s="21">
        <v>190</v>
      </c>
      <c r="R67" s="22">
        <f t="shared" si="10"/>
        <v>12.216999999999999</v>
      </c>
      <c r="S67" s="23">
        <f t="shared" si="11"/>
        <v>12.216999999999999</v>
      </c>
      <c r="T67" s="53"/>
      <c r="U67" s="56">
        <v>22</v>
      </c>
      <c r="V67" s="56">
        <f t="shared" si="12"/>
        <v>0</v>
      </c>
      <c r="W67" s="56">
        <f t="shared" si="13"/>
        <v>1.4145999999999999</v>
      </c>
      <c r="X67" s="43"/>
      <c r="Y67" s="43"/>
    </row>
    <row r="68" spans="1:25" x14ac:dyDescent="0.25">
      <c r="A68" s="24" t="s">
        <v>198</v>
      </c>
      <c r="B68" s="16" t="s">
        <v>154</v>
      </c>
      <c r="C68" s="28"/>
      <c r="D68" s="26"/>
      <c r="E68" s="26"/>
      <c r="F68" s="27"/>
      <c r="G68" s="30"/>
      <c r="H68" s="26">
        <v>3.7600000000000001E-2</v>
      </c>
      <c r="I68" s="26"/>
      <c r="J68" s="26"/>
      <c r="K68" s="26"/>
      <c r="L68" s="27"/>
      <c r="M68" s="20">
        <f t="shared" si="7"/>
        <v>0</v>
      </c>
      <c r="N68" s="21">
        <v>270</v>
      </c>
      <c r="O68" s="22">
        <f t="shared" si="8"/>
        <v>0</v>
      </c>
      <c r="P68" s="20">
        <f t="shared" si="9"/>
        <v>3.7600000000000001E-2</v>
      </c>
      <c r="Q68" s="21">
        <v>190</v>
      </c>
      <c r="R68" s="22">
        <f t="shared" si="10"/>
        <v>7.1440000000000001</v>
      </c>
      <c r="S68" s="23">
        <f t="shared" si="11"/>
        <v>7.1440000000000001</v>
      </c>
      <c r="T68" s="53"/>
      <c r="U68" s="56">
        <v>264.95</v>
      </c>
      <c r="V68" s="56">
        <f t="shared" si="12"/>
        <v>0</v>
      </c>
      <c r="W68" s="56">
        <f t="shared" si="13"/>
        <v>9.9621200000000005</v>
      </c>
      <c r="X68" s="43"/>
      <c r="Y68" s="43"/>
    </row>
    <row r="69" spans="1:25" x14ac:dyDescent="0.25">
      <c r="A69" s="24" t="s">
        <v>209</v>
      </c>
      <c r="B69" s="16" t="s">
        <v>210</v>
      </c>
      <c r="C69" s="28"/>
      <c r="D69" s="26"/>
      <c r="E69" s="26"/>
      <c r="F69" s="27"/>
      <c r="G69" s="25"/>
      <c r="H69" s="26">
        <v>2E-3</v>
      </c>
      <c r="I69" s="26"/>
      <c r="J69" s="26">
        <v>7.1000000000000004E-3</v>
      </c>
      <c r="K69" s="26"/>
      <c r="L69" s="27"/>
      <c r="M69" s="20">
        <f t="shared" si="7"/>
        <v>0</v>
      </c>
      <c r="N69" s="21">
        <v>270</v>
      </c>
      <c r="O69" s="22">
        <f t="shared" si="8"/>
        <v>0</v>
      </c>
      <c r="P69" s="20">
        <f t="shared" si="9"/>
        <v>9.1000000000000004E-3</v>
      </c>
      <c r="Q69" s="21">
        <v>190</v>
      </c>
      <c r="R69" s="22">
        <f t="shared" si="10"/>
        <v>1.7290000000000001</v>
      </c>
      <c r="S69" s="23">
        <f t="shared" si="11"/>
        <v>1.7290000000000001</v>
      </c>
      <c r="T69" s="53"/>
      <c r="U69" s="56">
        <v>135</v>
      </c>
      <c r="V69" s="56">
        <f t="shared" si="12"/>
        <v>0</v>
      </c>
      <c r="W69" s="56">
        <f t="shared" si="13"/>
        <v>1.2285000000000001</v>
      </c>
      <c r="X69" s="43"/>
      <c r="Y69" s="43"/>
    </row>
    <row r="70" spans="1:25" x14ac:dyDescent="0.25">
      <c r="A70" s="24" t="s">
        <v>201</v>
      </c>
      <c r="B70" s="16" t="s">
        <v>154</v>
      </c>
      <c r="C70" s="28"/>
      <c r="D70" s="26"/>
      <c r="E70" s="26"/>
      <c r="F70" s="27"/>
      <c r="G70" s="25"/>
      <c r="H70" s="26"/>
      <c r="I70" s="26">
        <v>5.2499999999999998E-2</v>
      </c>
      <c r="J70" s="26"/>
      <c r="K70" s="26"/>
      <c r="L70" s="27"/>
      <c r="M70" s="20">
        <f t="shared" si="7"/>
        <v>0</v>
      </c>
      <c r="N70" s="21">
        <v>270</v>
      </c>
      <c r="O70" s="22">
        <f t="shared" si="8"/>
        <v>0</v>
      </c>
      <c r="P70" s="20">
        <f t="shared" si="9"/>
        <v>5.2499999999999998E-2</v>
      </c>
      <c r="Q70" s="21">
        <v>190</v>
      </c>
      <c r="R70" s="22">
        <f t="shared" si="10"/>
        <v>9.9749999999999996</v>
      </c>
      <c r="S70" s="23">
        <f t="shared" si="11"/>
        <v>9.9749999999999996</v>
      </c>
      <c r="T70" s="53"/>
      <c r="U70" s="56">
        <v>48</v>
      </c>
      <c r="V70" s="56">
        <f t="shared" si="12"/>
        <v>0</v>
      </c>
      <c r="W70" s="56">
        <f t="shared" si="13"/>
        <v>2.52</v>
      </c>
      <c r="X70" s="43"/>
      <c r="Y70" s="43"/>
    </row>
    <row r="71" spans="1:25" x14ac:dyDescent="0.25">
      <c r="A71" s="24" t="s">
        <v>202</v>
      </c>
      <c r="B71" s="16" t="s">
        <v>154</v>
      </c>
      <c r="C71" s="28"/>
      <c r="D71" s="26"/>
      <c r="E71" s="26"/>
      <c r="F71" s="27"/>
      <c r="G71" s="25"/>
      <c r="H71" s="26"/>
      <c r="I71" s="26"/>
      <c r="J71" s="26">
        <v>6.4199999999999993E-2</v>
      </c>
      <c r="K71" s="26"/>
      <c r="L71" s="27"/>
      <c r="M71" s="20">
        <f t="shared" si="7"/>
        <v>0</v>
      </c>
      <c r="N71" s="21">
        <v>270</v>
      </c>
      <c r="O71" s="22">
        <f t="shared" si="8"/>
        <v>0</v>
      </c>
      <c r="P71" s="20">
        <f t="shared" si="9"/>
        <v>6.4199999999999993E-2</v>
      </c>
      <c r="Q71" s="21">
        <v>190</v>
      </c>
      <c r="R71" s="22">
        <f t="shared" si="10"/>
        <v>12.197999999999999</v>
      </c>
      <c r="S71" s="23">
        <f t="shared" si="11"/>
        <v>12.197999999999999</v>
      </c>
      <c r="T71" s="53"/>
      <c r="U71" s="56">
        <v>220</v>
      </c>
      <c r="V71" s="56">
        <f t="shared" si="12"/>
        <v>0</v>
      </c>
      <c r="W71" s="56">
        <f t="shared" si="13"/>
        <v>14.123999999999999</v>
      </c>
      <c r="X71" s="43"/>
      <c r="Y71" s="43"/>
    </row>
    <row r="72" spans="1:25" x14ac:dyDescent="0.25">
      <c r="A72" s="24" t="s">
        <v>190</v>
      </c>
      <c r="B72" s="16" t="s">
        <v>154</v>
      </c>
      <c r="C72" s="28"/>
      <c r="D72" s="26"/>
      <c r="E72" s="26"/>
      <c r="F72" s="27">
        <v>0.03</v>
      </c>
      <c r="G72" s="25"/>
      <c r="H72" s="26"/>
      <c r="I72" s="26"/>
      <c r="J72" s="26"/>
      <c r="K72" s="26"/>
      <c r="L72" s="27"/>
      <c r="M72" s="20">
        <f t="shared" si="7"/>
        <v>0.03</v>
      </c>
      <c r="N72" s="21">
        <v>270</v>
      </c>
      <c r="O72" s="22">
        <f t="shared" si="8"/>
        <v>8.1</v>
      </c>
      <c r="P72" s="20">
        <f t="shared" si="9"/>
        <v>0</v>
      </c>
      <c r="Q72" s="21">
        <v>190</v>
      </c>
      <c r="R72" s="22">
        <f t="shared" si="10"/>
        <v>0</v>
      </c>
      <c r="S72" s="23">
        <f t="shared" si="11"/>
        <v>8.1</v>
      </c>
      <c r="T72" s="53"/>
      <c r="U72" s="56">
        <v>64.88</v>
      </c>
      <c r="V72" s="56">
        <f t="shared" si="12"/>
        <v>1.9463999999999997</v>
      </c>
      <c r="W72" s="56">
        <f t="shared" si="13"/>
        <v>0</v>
      </c>
      <c r="X72" s="43"/>
      <c r="Y72" s="43"/>
    </row>
    <row r="73" spans="1:25" x14ac:dyDescent="0.25">
      <c r="A73" s="24" t="s">
        <v>203</v>
      </c>
      <c r="B73" s="16" t="s">
        <v>154</v>
      </c>
      <c r="C73" s="28"/>
      <c r="D73" s="26"/>
      <c r="E73" s="26"/>
      <c r="F73" s="27"/>
      <c r="G73" s="25"/>
      <c r="H73" s="26"/>
      <c r="I73" s="26"/>
      <c r="J73" s="26">
        <v>1.14E-2</v>
      </c>
      <c r="K73" s="26"/>
      <c r="L73" s="27">
        <v>0.02</v>
      </c>
      <c r="M73" s="20">
        <f t="shared" si="7"/>
        <v>0</v>
      </c>
      <c r="N73" s="21">
        <v>270</v>
      </c>
      <c r="O73" s="22">
        <f t="shared" si="8"/>
        <v>0</v>
      </c>
      <c r="P73" s="20">
        <f t="shared" si="9"/>
        <v>3.1399999999999997E-2</v>
      </c>
      <c r="Q73" s="21">
        <v>190</v>
      </c>
      <c r="R73" s="22">
        <f t="shared" si="10"/>
        <v>5.9659999999999993</v>
      </c>
      <c r="S73" s="23">
        <f t="shared" si="11"/>
        <v>5.9659999999999993</v>
      </c>
      <c r="T73" s="53"/>
      <c r="U73" s="56">
        <v>57.75</v>
      </c>
      <c r="V73" s="56">
        <f t="shared" si="12"/>
        <v>0</v>
      </c>
      <c r="W73" s="56">
        <f t="shared" si="13"/>
        <v>1.8133499999999998</v>
      </c>
      <c r="X73" s="43"/>
      <c r="Y73" s="43"/>
    </row>
    <row r="74" spans="1:25" x14ac:dyDescent="0.25">
      <c r="A74" s="24" t="s">
        <v>220</v>
      </c>
      <c r="B74" s="16" t="s">
        <v>154</v>
      </c>
      <c r="C74" s="28"/>
      <c r="D74" s="26"/>
      <c r="E74" s="26"/>
      <c r="F74" s="27"/>
      <c r="G74" s="25"/>
      <c r="H74" s="26"/>
      <c r="I74" s="26"/>
      <c r="J74" s="26">
        <v>1.1999999999999999E-3</v>
      </c>
      <c r="K74" s="26"/>
      <c r="L74" s="27"/>
      <c r="M74" s="20">
        <f t="shared" si="7"/>
        <v>0</v>
      </c>
      <c r="N74" s="21">
        <v>270</v>
      </c>
      <c r="O74" s="22">
        <f t="shared" si="8"/>
        <v>0</v>
      </c>
      <c r="P74" s="20">
        <f t="shared" si="9"/>
        <v>1.1999999999999999E-3</v>
      </c>
      <c r="Q74" s="21">
        <v>190</v>
      </c>
      <c r="R74" s="22">
        <f t="shared" si="10"/>
        <v>0.22799999999999998</v>
      </c>
      <c r="S74" s="23">
        <f t="shared" si="11"/>
        <v>0.22799999999999998</v>
      </c>
      <c r="T74" s="53"/>
      <c r="U74" s="56">
        <v>350</v>
      </c>
      <c r="V74" s="56">
        <f t="shared" si="12"/>
        <v>0</v>
      </c>
      <c r="W74" s="56">
        <f t="shared" si="13"/>
        <v>0.42</v>
      </c>
      <c r="X74" s="43"/>
      <c r="Y74" s="43"/>
    </row>
    <row r="75" spans="1:25" x14ac:dyDescent="0.25">
      <c r="A75" s="24" t="s">
        <v>230</v>
      </c>
      <c r="B75" s="16" t="s">
        <v>154</v>
      </c>
      <c r="C75" s="28"/>
      <c r="D75" s="26"/>
      <c r="E75" s="26"/>
      <c r="F75" s="27"/>
      <c r="G75" s="25"/>
      <c r="H75" s="26"/>
      <c r="I75" s="26"/>
      <c r="J75" s="26">
        <v>8.5000000000000006E-3</v>
      </c>
      <c r="K75" s="26"/>
      <c r="L75" s="27"/>
      <c r="M75" s="20">
        <f t="shared" si="7"/>
        <v>0</v>
      </c>
      <c r="N75" s="21">
        <v>270</v>
      </c>
      <c r="O75" s="22">
        <f t="shared" si="8"/>
        <v>0</v>
      </c>
      <c r="P75" s="20">
        <f t="shared" si="9"/>
        <v>8.5000000000000006E-3</v>
      </c>
      <c r="Q75" s="21">
        <v>190</v>
      </c>
      <c r="R75" s="22">
        <f t="shared" si="10"/>
        <v>1.6150000000000002</v>
      </c>
      <c r="S75" s="23">
        <f t="shared" si="11"/>
        <v>1.6150000000000002</v>
      </c>
      <c r="T75" s="53"/>
      <c r="U75" s="56">
        <v>93</v>
      </c>
      <c r="V75" s="56">
        <f t="shared" si="12"/>
        <v>0</v>
      </c>
      <c r="W75" s="56">
        <f t="shared" si="13"/>
        <v>0.79050000000000009</v>
      </c>
      <c r="X75" s="43"/>
      <c r="Y75" s="43"/>
    </row>
    <row r="76" spans="1:25" x14ac:dyDescent="0.25">
      <c r="A76" s="24" t="s">
        <v>205</v>
      </c>
      <c r="B76" s="16" t="s">
        <v>154</v>
      </c>
      <c r="C76" s="28"/>
      <c r="D76" s="26"/>
      <c r="E76" s="26"/>
      <c r="F76" s="27"/>
      <c r="G76" s="25"/>
      <c r="H76" s="26"/>
      <c r="I76" s="26"/>
      <c r="J76" s="26">
        <v>1.0699999999999999E-2</v>
      </c>
      <c r="K76" s="26"/>
      <c r="L76" s="27"/>
      <c r="M76" s="20">
        <f t="shared" si="7"/>
        <v>0</v>
      </c>
      <c r="N76" s="21">
        <v>270</v>
      </c>
      <c r="O76" s="22">
        <f t="shared" si="8"/>
        <v>0</v>
      </c>
      <c r="P76" s="20">
        <f t="shared" si="9"/>
        <v>1.0699999999999999E-2</v>
      </c>
      <c r="Q76" s="21">
        <v>190</v>
      </c>
      <c r="R76" s="22">
        <f t="shared" si="10"/>
        <v>2.0329999999999999</v>
      </c>
      <c r="S76" s="23">
        <f t="shared" si="11"/>
        <v>2.0329999999999999</v>
      </c>
      <c r="T76" s="53"/>
      <c r="U76" s="56">
        <v>135</v>
      </c>
      <c r="V76" s="56">
        <f t="shared" si="12"/>
        <v>0</v>
      </c>
      <c r="W76" s="56">
        <f t="shared" si="13"/>
        <v>1.4444999999999999</v>
      </c>
      <c r="X76" s="43"/>
      <c r="Y76" s="43"/>
    </row>
    <row r="77" spans="1:25" x14ac:dyDescent="0.25">
      <c r="A77" s="24" t="s">
        <v>204</v>
      </c>
      <c r="B77" s="16" t="s">
        <v>154</v>
      </c>
      <c r="C77" s="28"/>
      <c r="D77" s="26"/>
      <c r="E77" s="26"/>
      <c r="F77" s="27"/>
      <c r="G77" s="25"/>
      <c r="H77" s="26"/>
      <c r="I77" s="26"/>
      <c r="J77" s="26">
        <v>3.2000000000000002E-3</v>
      </c>
      <c r="K77" s="26"/>
      <c r="L77" s="27"/>
      <c r="M77" s="20">
        <f t="shared" si="7"/>
        <v>0</v>
      </c>
      <c r="N77" s="21">
        <v>270</v>
      </c>
      <c r="O77" s="22">
        <f t="shared" si="8"/>
        <v>0</v>
      </c>
      <c r="P77" s="20">
        <f t="shared" si="9"/>
        <v>3.2000000000000002E-3</v>
      </c>
      <c r="Q77" s="21">
        <v>190</v>
      </c>
      <c r="R77" s="22">
        <f t="shared" si="10"/>
        <v>0.60799999999999998</v>
      </c>
      <c r="S77" s="23">
        <f t="shared" si="11"/>
        <v>0.60799999999999998</v>
      </c>
      <c r="T77" s="53"/>
      <c r="U77" s="56">
        <v>34</v>
      </c>
      <c r="V77" s="56">
        <f t="shared" si="12"/>
        <v>0</v>
      </c>
      <c r="W77" s="56">
        <f t="shared" si="13"/>
        <v>0.10880000000000001</v>
      </c>
      <c r="X77" s="43"/>
      <c r="Y77" s="43"/>
    </row>
    <row r="78" spans="1:25" x14ac:dyDescent="0.25">
      <c r="A78" s="24" t="s">
        <v>221</v>
      </c>
      <c r="B78" s="16" t="s">
        <v>154</v>
      </c>
      <c r="C78" s="28"/>
      <c r="D78" s="26"/>
      <c r="E78" s="26"/>
      <c r="F78" s="27"/>
      <c r="G78" s="25"/>
      <c r="H78" s="26"/>
      <c r="I78" s="26"/>
      <c r="J78" s="26"/>
      <c r="K78" s="26">
        <v>0.2</v>
      </c>
      <c r="L78" s="27"/>
      <c r="M78" s="20">
        <f t="shared" si="7"/>
        <v>0</v>
      </c>
      <c r="N78" s="21">
        <v>270</v>
      </c>
      <c r="O78" s="22">
        <f t="shared" si="8"/>
        <v>0</v>
      </c>
      <c r="P78" s="20">
        <f t="shared" si="9"/>
        <v>0.2</v>
      </c>
      <c r="Q78" s="21">
        <v>190</v>
      </c>
      <c r="R78" s="22">
        <f t="shared" si="10"/>
        <v>38</v>
      </c>
      <c r="S78" s="23">
        <f t="shared" si="11"/>
        <v>38</v>
      </c>
      <c r="T78" s="53"/>
      <c r="U78" s="56">
        <v>40</v>
      </c>
      <c r="V78" s="56">
        <f t="shared" si="12"/>
        <v>0</v>
      </c>
      <c r="W78" s="56">
        <f t="shared" si="13"/>
        <v>8</v>
      </c>
      <c r="X78" s="43"/>
      <c r="Y78" s="43"/>
    </row>
    <row r="79" spans="1:25" x14ac:dyDescent="0.25">
      <c r="A79" s="24" t="s">
        <v>208</v>
      </c>
      <c r="B79" s="16" t="s">
        <v>154</v>
      </c>
      <c r="C79" s="28"/>
      <c r="D79" s="26"/>
      <c r="E79" s="26"/>
      <c r="F79" s="27"/>
      <c r="G79" s="25"/>
      <c r="H79" s="26"/>
      <c r="I79" s="26"/>
      <c r="J79" s="26"/>
      <c r="K79" s="26"/>
      <c r="L79" s="27">
        <v>0.02</v>
      </c>
      <c r="M79" s="20">
        <f t="shared" si="7"/>
        <v>0</v>
      </c>
      <c r="N79" s="21">
        <v>270</v>
      </c>
      <c r="O79" s="22">
        <f t="shared" si="8"/>
        <v>0</v>
      </c>
      <c r="P79" s="20">
        <f t="shared" si="9"/>
        <v>0.02</v>
      </c>
      <c r="Q79" s="21">
        <v>190</v>
      </c>
      <c r="R79" s="22">
        <f t="shared" si="10"/>
        <v>3.8000000000000003</v>
      </c>
      <c r="S79" s="23">
        <f t="shared" si="11"/>
        <v>3.8000000000000003</v>
      </c>
      <c r="T79" s="53"/>
      <c r="U79" s="56">
        <v>34.29</v>
      </c>
      <c r="V79" s="56">
        <f t="shared" si="12"/>
        <v>0</v>
      </c>
      <c r="W79" s="56">
        <f t="shared" si="13"/>
        <v>0.68579999999999997</v>
      </c>
      <c r="X79" s="43"/>
      <c r="Y79" s="43"/>
    </row>
    <row r="80" spans="1:25" x14ac:dyDescent="0.25">
      <c r="A80" s="24" t="s">
        <v>327</v>
      </c>
      <c r="B80" s="16" t="s">
        <v>154</v>
      </c>
      <c r="C80" s="25"/>
      <c r="D80" s="26"/>
      <c r="E80" s="26"/>
      <c r="F80" s="27"/>
      <c r="G80" s="25"/>
      <c r="H80" s="26">
        <v>2E-3</v>
      </c>
      <c r="I80" s="26"/>
      <c r="J80" s="26"/>
      <c r="K80" s="26"/>
      <c r="L80" s="27"/>
      <c r="M80" s="20">
        <f t="shared" si="7"/>
        <v>0</v>
      </c>
      <c r="N80" s="21">
        <v>270</v>
      </c>
      <c r="O80" s="22">
        <f t="shared" si="8"/>
        <v>0</v>
      </c>
      <c r="P80" s="20">
        <f t="shared" si="9"/>
        <v>2E-3</v>
      </c>
      <c r="Q80" s="21">
        <v>190</v>
      </c>
      <c r="R80" s="22">
        <f t="shared" si="10"/>
        <v>0.38</v>
      </c>
      <c r="S80" s="23">
        <f t="shared" si="11"/>
        <v>0.38</v>
      </c>
      <c r="T80" s="53"/>
      <c r="U80" s="56">
        <v>150</v>
      </c>
      <c r="V80" s="56">
        <f t="shared" si="12"/>
        <v>0</v>
      </c>
      <c r="W80" s="56">
        <f t="shared" si="13"/>
        <v>0.3</v>
      </c>
      <c r="X80" s="43"/>
      <c r="Y80" s="43"/>
    </row>
    <row r="81" spans="1:25" x14ac:dyDescent="0.25">
      <c r="A81" s="24" t="s">
        <v>420</v>
      </c>
      <c r="B81" s="16" t="s">
        <v>154</v>
      </c>
      <c r="C81" s="25"/>
      <c r="D81" s="26"/>
      <c r="E81" s="26">
        <v>3.7999999999999999E-2</v>
      </c>
      <c r="F81" s="27"/>
      <c r="G81" s="25"/>
      <c r="H81" s="26"/>
      <c r="I81" s="26"/>
      <c r="J81" s="26"/>
      <c r="K81" s="26"/>
      <c r="L81" s="27"/>
      <c r="M81" s="20">
        <f t="shared" si="7"/>
        <v>3.7999999999999999E-2</v>
      </c>
      <c r="N81" s="21">
        <v>270</v>
      </c>
      <c r="O81" s="22">
        <f t="shared" si="8"/>
        <v>10.26</v>
      </c>
      <c r="P81" s="20">
        <f t="shared" si="9"/>
        <v>0</v>
      </c>
      <c r="Q81" s="21">
        <v>190</v>
      </c>
      <c r="R81" s="22">
        <f t="shared" si="10"/>
        <v>0</v>
      </c>
      <c r="S81" s="23">
        <f t="shared" si="11"/>
        <v>10.26</v>
      </c>
      <c r="T81" s="53"/>
      <c r="U81" s="56">
        <v>145</v>
      </c>
      <c r="V81" s="56">
        <f t="shared" si="12"/>
        <v>5.51</v>
      </c>
      <c r="W81" s="56">
        <f t="shared" si="13"/>
        <v>0</v>
      </c>
      <c r="X81" s="43"/>
      <c r="Y81" s="43"/>
    </row>
    <row r="82" spans="1:25" ht="15.75" thickBot="1" x14ac:dyDescent="0.3">
      <c r="A82" s="32"/>
      <c r="B82" s="48" t="s">
        <v>154</v>
      </c>
      <c r="C82" s="33"/>
      <c r="D82" s="34"/>
      <c r="E82" s="34"/>
      <c r="F82" s="35"/>
      <c r="G82" s="33"/>
      <c r="H82" s="34"/>
      <c r="I82" s="34"/>
      <c r="J82" s="34"/>
      <c r="K82" s="34"/>
      <c r="L82" s="35"/>
      <c r="M82" s="39">
        <f t="shared" si="7"/>
        <v>0</v>
      </c>
      <c r="N82" s="21">
        <v>270</v>
      </c>
      <c r="O82" s="41">
        <f t="shared" si="8"/>
        <v>0</v>
      </c>
      <c r="P82" s="39">
        <f t="shared" si="9"/>
        <v>0</v>
      </c>
      <c r="Q82" s="40">
        <v>190</v>
      </c>
      <c r="R82" s="41">
        <f t="shared" si="10"/>
        <v>0</v>
      </c>
      <c r="S82" s="42">
        <f t="shared" si="11"/>
        <v>0</v>
      </c>
      <c r="T82" s="54"/>
      <c r="U82" s="56"/>
      <c r="V82" s="57">
        <f>SUM(V53:V81)</f>
        <v>51.635499999999993</v>
      </c>
      <c r="W82" s="57">
        <f>SUM(W53:W81)</f>
        <v>50.684111999999999</v>
      </c>
      <c r="X82" s="43"/>
      <c r="Y82" s="43"/>
    </row>
    <row r="83" spans="1:25" x14ac:dyDescent="0.25">
      <c r="A83" s="4"/>
      <c r="B83" s="4"/>
      <c r="C83" s="4"/>
      <c r="D83" s="4"/>
      <c r="E83" s="348"/>
      <c r="F83" s="348"/>
      <c r="G83" s="348"/>
      <c r="H83" s="348"/>
      <c r="I83" s="4"/>
      <c r="J83" s="4"/>
      <c r="K83" s="4"/>
      <c r="L83" s="4"/>
      <c r="M83" s="4"/>
      <c r="N83" s="4"/>
      <c r="O83" s="4"/>
      <c r="P83" s="4"/>
      <c r="Q83" s="4"/>
      <c r="R83" s="4"/>
      <c r="S83" s="36"/>
      <c r="T83" s="4"/>
      <c r="W83" s="57">
        <f>V82+W82</f>
        <v>102.31961199999999</v>
      </c>
    </row>
    <row r="84" spans="1:25" x14ac:dyDescent="0.25">
      <c r="A84" s="4" t="s">
        <v>155</v>
      </c>
      <c r="B84" s="4"/>
      <c r="C84" s="4"/>
      <c r="D84" s="4"/>
      <c r="E84" s="349" t="s">
        <v>156</v>
      </c>
      <c r="F84" s="349"/>
      <c r="G84" s="349"/>
      <c r="H84" s="34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</sheetData>
  <mergeCells count="52"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C1:L1"/>
    <mergeCell ref="M1:P1"/>
    <mergeCell ref="C2:K2"/>
    <mergeCell ref="M2:P2"/>
    <mergeCell ref="C3:J3"/>
    <mergeCell ref="M3:P3"/>
    <mergeCell ref="E37:H37"/>
    <mergeCell ref="E38:H38"/>
    <mergeCell ref="C46:L46"/>
    <mergeCell ref="M46:P46"/>
    <mergeCell ref="A4:A6"/>
    <mergeCell ref="B4:B6"/>
    <mergeCell ref="C4:F4"/>
    <mergeCell ref="G4:L4"/>
    <mergeCell ref="M4:O5"/>
    <mergeCell ref="P4:R5"/>
    <mergeCell ref="K5:K6"/>
    <mergeCell ref="L5:L6"/>
    <mergeCell ref="A49:A51"/>
    <mergeCell ref="B49:B51"/>
    <mergeCell ref="C49:F49"/>
    <mergeCell ref="G49:L49"/>
    <mergeCell ref="M49:O50"/>
    <mergeCell ref="K50:K51"/>
    <mergeCell ref="L50:L51"/>
    <mergeCell ref="E83:H83"/>
    <mergeCell ref="E84:H84"/>
    <mergeCell ref="C47:K47"/>
    <mergeCell ref="M47:P47"/>
    <mergeCell ref="C48:J48"/>
    <mergeCell ref="M48:P48"/>
    <mergeCell ref="P49:R50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лист3</vt:lpstr>
      <vt:lpstr>лист4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Столовая</cp:lastModifiedBy>
  <cp:lastPrinted>2020-10-27T13:38:15Z</cp:lastPrinted>
  <dcterms:created xsi:type="dcterms:W3CDTF">2013-04-13T06:42:51Z</dcterms:created>
  <dcterms:modified xsi:type="dcterms:W3CDTF">2021-02-12T11:40:15Z</dcterms:modified>
</cp:coreProperties>
</file>